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4625" windowHeight="8130" tabRatio="694" activeTab="5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 megye" sheetId="6" r:id="rId6"/>
    <sheet name="Táblázat (Adattárház)" sheetId="7" r:id="rId7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5">'Tolna megye'!$1:$4</definedName>
    <definedName name="_xlnm.Print_Area" localSheetId="0">'Bonyhád'!$A$1:$G$59</definedName>
    <definedName name="_xlnm.Print_Area" localSheetId="1">'Dombóvár'!$A$1:$G$59</definedName>
    <definedName name="_xlnm.Print_Area" localSheetId="2">'Paks'!$A$1:$G$60</definedName>
    <definedName name="_xlnm.Print_Area" localSheetId="4">'Szekszárd'!$A$1:$G$59</definedName>
    <definedName name="_xlnm.Print_Area" localSheetId="6">'Táblázat (Adattárház)'!$A$1:$W$64</definedName>
    <definedName name="_xlnm.Print_Area" localSheetId="3">'Tamási'!$A$1:$G$59</definedName>
    <definedName name="_xlnm.Print_Area" localSheetId="5">'Tolna megye'!$A$1:$G$59</definedName>
  </definedNames>
  <calcPr fullCalcOnLoad="1"/>
</workbook>
</file>

<file path=xl/sharedStrings.xml><?xml version="1.0" encoding="utf-8"?>
<sst xmlns="http://schemas.openxmlformats.org/spreadsheetml/2006/main" count="660" uniqueCount="119">
  <si>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</si>
  <si>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</si>
  <si>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</si>
  <si>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</si>
  <si>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</si>
  <si>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</si>
  <si>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</si>
  <si>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</si>
  <si>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</si>
  <si>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</si>
  <si>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</si>
  <si>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</si>
  <si>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</si>
  <si>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</si>
  <si>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</si>
  <si>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</si>
  <si>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</si>
  <si>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</si>
  <si>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</si>
  <si>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</si>
  <si>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</si>
  <si>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</si>
  <si>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</si>
  <si>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</si>
  <si>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</si>
  <si>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</si>
  <si>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</si>
  <si>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</si>
  <si>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</si>
  <si>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</si>
  <si>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</si>
  <si>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</si>
  <si>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</si>
  <si>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</si>
  <si>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</si>
  <si>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</si>
  <si>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</si>
  <si>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</si>
  <si>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</si>
  <si>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</si>
  <si>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</si>
  <si>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</si>
  <si>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</si>
  <si>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</si>
  <si>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</si>
  <si>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</si>
  <si>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</si>
  <si>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</si>
  <si>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</si>
  <si>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</si>
  <si>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</si>
  <si>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</si>
  <si>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</si>
  <si>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</si>
  <si>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</si>
  <si>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</si>
  <si>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</si>
  <si>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</si>
  <si>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</si>
  <si>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</si>
  <si>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</si>
  <si>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</si>
  <si>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</si>
  <si>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</si>
  <si>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</si>
  <si>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</si>
  <si>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</si>
  <si>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</si>
  <si>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</si>
  <si>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21-25 éves</t>
  </si>
  <si>
    <t>26-30 éves</t>
  </si>
  <si>
    <t>31-35 éves</t>
  </si>
  <si>
    <t>36-40 éves</t>
  </si>
  <si>
    <t>41-45 éves</t>
  </si>
  <si>
    <t>46-50 éves</t>
  </si>
  <si>
    <t>51-55 éves</t>
  </si>
  <si>
    <t>56-60 éves</t>
  </si>
  <si>
    <t>60 év feletti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</si>
  <si>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</si>
  <si>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</si>
  <si>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</si>
  <si>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</si>
  <si>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</si>
  <si>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</si>
  <si>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</si>
  <si>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</si>
  <si>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</si>
  <si>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</si>
  <si>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</si>
  <si>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</si>
  <si>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</si>
  <si>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</si>
  <si>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állásker. ösztönző jut.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</si>
  <si>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</si>
  <si>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</si>
  <si>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</si>
  <si>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</si>
  <si>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</si>
  <si>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</si>
  <si>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</si>
  <si>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</si>
  <si>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17 éves és fiatalabb</t>
  </si>
  <si>
    <t>18-20 éves</t>
  </si>
  <si>
    <t>17 év és alatta</t>
  </si>
  <si>
    <t>18-20 év</t>
  </si>
  <si>
    <t>21-25 év</t>
  </si>
  <si>
    <t>26-30 év</t>
  </si>
  <si>
    <t>31-35 év</t>
  </si>
  <si>
    <t>36-40 év</t>
  </si>
  <si>
    <t>41-45 év</t>
  </si>
  <si>
    <t>46-50 év</t>
  </si>
  <si>
    <t>51-55 év</t>
  </si>
  <si>
    <t>56-60 év</t>
  </si>
  <si>
    <t>60 év felett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</si>
  <si>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</si>
  <si>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</si>
  <si>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</si>
  <si>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</si>
  <si>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2013. augusztus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</si>
</sst>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8" fillId="0" borderId="0">
      <alignment vertical="top"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5" xfId="93" applyNumberFormat="1" applyFont="1" applyFill="1" applyBorder="1" applyAlignment="1">
      <alignment horizontal="right" vertical="top"/>
      <protection/>
    </xf>
    <xf numFmtId="3" fontId="31" fillId="24" borderId="25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6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7" xfId="0" applyNumberFormat="1" applyFont="1" applyFill="1" applyBorder="1" applyAlignment="1">
      <alignment vertical="top" wrapText="1"/>
    </xf>
    <xf numFmtId="3" fontId="31" fillId="24" borderId="28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9" fillId="20" borderId="16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3" fontId="31" fillId="0" borderId="28" xfId="93" applyNumberFormat="1" applyFont="1" applyFill="1" applyBorder="1" applyAlignment="1">
      <alignment horizontal="right" vertical="top"/>
      <protection/>
    </xf>
    <xf numFmtId="3" fontId="31" fillId="0" borderId="25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9" xfId="0" applyNumberFormat="1" applyFont="1" applyFill="1" applyBorder="1" applyAlignment="1">
      <alignment vertical="top" wrapText="1"/>
    </xf>
    <xf numFmtId="49" fontId="9" fillId="24" borderId="30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73" fontId="9" fillId="0" borderId="16" xfId="94" applyNumberFormat="1" applyFont="1" applyFill="1" applyBorder="1" applyAlignment="1">
      <alignment horizontal="right" vertical="top"/>
      <protection/>
    </xf>
    <xf numFmtId="173" fontId="31" fillId="20" borderId="16" xfId="0" applyNumberFormat="1" applyFont="1" applyFill="1" applyBorder="1" applyAlignment="1">
      <alignment horizontal="right" vertical="top"/>
    </xf>
    <xf numFmtId="49" fontId="9" fillId="0" borderId="16" xfId="94" applyNumberFormat="1" applyFont="1" applyFill="1" applyBorder="1" applyAlignment="1">
      <alignment horizontal="right" vertical="top"/>
      <protection/>
    </xf>
    <xf numFmtId="173" fontId="31" fillId="15" borderId="16" xfId="0" applyNumberFormat="1" applyFont="1" applyFill="1" applyBorder="1" applyAlignment="1">
      <alignment horizontal="right" vertical="top"/>
    </xf>
    <xf numFmtId="173" fontId="31" fillId="25" borderId="16" xfId="0" applyNumberFormat="1" applyFont="1" applyFill="1" applyBorder="1" applyAlignment="1">
      <alignment horizontal="right" vertical="top"/>
    </xf>
    <xf numFmtId="173" fontId="9" fillId="25" borderId="16" xfId="0" applyNumberFormat="1" applyFont="1" applyFill="1" applyBorder="1" applyAlignment="1">
      <alignment horizontal="right" vertical="top"/>
    </xf>
    <xf numFmtId="49" fontId="9" fillId="20" borderId="31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9" fillId="20" borderId="30" xfId="0" applyNumberFormat="1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9" fillId="20" borderId="16" xfId="0" applyNumberFormat="1" applyFont="1" applyFill="1" applyBorder="1" applyAlignment="1">
      <alignment vertical="top" wrapText="1"/>
    </xf>
    <xf numFmtId="49" fontId="9" fillId="20" borderId="19" xfId="0" applyNumberFormat="1" applyFont="1" applyFill="1" applyBorder="1" applyAlignment="1">
      <alignment vertical="top" wrapText="1"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49" fontId="9" fillId="0" borderId="16" xfId="0" applyNumberFormat="1" applyFont="1" applyFill="1" applyBorder="1" applyAlignment="1">
      <alignment vertical="top" wrapText="1"/>
    </xf>
    <xf numFmtId="49" fontId="10" fillId="2" borderId="32" xfId="0" applyNumberFormat="1" applyFont="1" applyFill="1" applyBorder="1" applyAlignment="1">
      <alignment vertical="top" wrapText="1"/>
    </xf>
    <xf numFmtId="49" fontId="10" fillId="2" borderId="33" xfId="0" applyNumberFormat="1" applyFont="1" applyFill="1" applyBorder="1" applyAlignment="1">
      <alignment vertical="top" wrapText="1"/>
    </xf>
    <xf numFmtId="49" fontId="10" fillId="2" borderId="34" xfId="0" applyNumberFormat="1" applyFont="1" applyFill="1" applyBorder="1" applyAlignment="1">
      <alignment vertical="top" wrapText="1"/>
    </xf>
    <xf numFmtId="49" fontId="9" fillId="0" borderId="35" xfId="0" applyNumberFormat="1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49" fontId="9" fillId="0" borderId="36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37" xfId="0" applyNumberFormat="1" applyFont="1" applyBorder="1" applyAlignment="1">
      <alignment horizontal="center" vertical="top" wrapText="1"/>
    </xf>
    <xf numFmtId="49" fontId="9" fillId="20" borderId="35" xfId="0" applyNumberFormat="1" applyFont="1" applyFill="1" applyBorder="1" applyAlignment="1">
      <alignment vertical="top" wrapText="1"/>
    </xf>
    <xf numFmtId="49" fontId="9" fillId="20" borderId="38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49" fontId="10" fillId="2" borderId="30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rmál_Táblázat (Adattárház)_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80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(Adattárház)'!B65</f>
        <v>2013. augusztus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330</v>
      </c>
      <c r="C7" s="16">
        <f>ROUND(B7/$B$13*100,1)</f>
        <v>45.2</v>
      </c>
      <c r="D7" s="15">
        <f>'Táblázat (Adattárház)'!D5</f>
        <v>227</v>
      </c>
      <c r="E7" s="17">
        <f>ROUND(D7/$D$13*100,1)</f>
        <v>32.4</v>
      </c>
      <c r="F7" s="15">
        <f aca="true" t="shared" si="0" ref="F7:F12">(B7+D7)</f>
        <v>557</v>
      </c>
      <c r="G7" s="17">
        <f>ROUND(F7/$F$13*100,1)</f>
        <v>38.9</v>
      </c>
      <c r="H7" s="1"/>
    </row>
    <row r="8" spans="1:8" ht="18" customHeight="1">
      <c r="A8" s="14" t="s">
        <v>8</v>
      </c>
      <c r="B8" s="15">
        <f>'Táblázat (Adattárház)'!C6</f>
        <v>199</v>
      </c>
      <c r="C8" s="16">
        <f>ROUND(B8/$B$13*100,1)</f>
        <v>27.3</v>
      </c>
      <c r="D8" s="15">
        <f>'Táblázat (Adattárház)'!D6</f>
        <v>229</v>
      </c>
      <c r="E8" s="17">
        <f aca="true" t="shared" si="1" ref="E8:E13">ROUND(D8/$D$13*100,1)</f>
        <v>32.7</v>
      </c>
      <c r="F8" s="15">
        <f t="shared" si="0"/>
        <v>428</v>
      </c>
      <c r="G8" s="17">
        <f>ROUND(F8/$F$13*100,1)</f>
        <v>29.9</v>
      </c>
      <c r="H8" s="1"/>
    </row>
    <row r="9" spans="1:8" ht="18" customHeight="1">
      <c r="A9" s="18" t="s">
        <v>9</v>
      </c>
      <c r="B9" s="19">
        <f>'Táblázat (Adattárház)'!C7</f>
        <v>135</v>
      </c>
      <c r="C9" s="16">
        <f>ROUND(B9/$B$13*100,1)</f>
        <v>18.5</v>
      </c>
      <c r="D9" s="19">
        <f>'Táblázat (Adattárház)'!D7</f>
        <v>118</v>
      </c>
      <c r="E9" s="17">
        <f t="shared" si="1"/>
        <v>16.8</v>
      </c>
      <c r="F9" s="15">
        <f t="shared" si="0"/>
        <v>253</v>
      </c>
      <c r="G9" s="17">
        <f>ROUND(F9/$F$13*100,1)</f>
        <v>17.7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664</v>
      </c>
      <c r="C10" s="22">
        <f t="shared" si="2"/>
        <v>91</v>
      </c>
      <c r="D10" s="21">
        <f t="shared" si="2"/>
        <v>574</v>
      </c>
      <c r="E10" s="80">
        <f t="shared" si="2"/>
        <v>81.89999999999999</v>
      </c>
      <c r="F10" s="24">
        <f t="shared" si="0"/>
        <v>1238</v>
      </c>
      <c r="G10" s="23">
        <f t="shared" si="2"/>
        <v>86.5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66</v>
      </c>
      <c r="C11" s="16">
        <f>ROUND(B11/$B$13*100,1)</f>
        <v>9</v>
      </c>
      <c r="D11" s="79">
        <f>'Táblázat (Adattárház)'!D14+'Táblázat (Adattárház)'!D15</f>
        <v>127</v>
      </c>
      <c r="E11" s="28">
        <f t="shared" si="1"/>
        <v>18.1</v>
      </c>
      <c r="F11" s="75">
        <f t="shared" si="0"/>
        <v>193</v>
      </c>
      <c r="G11" s="17">
        <f>ROUND(F11/$F$13*100,1)</f>
        <v>13.5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730</v>
      </c>
      <c r="C13" s="33">
        <f t="shared" si="3"/>
        <v>100</v>
      </c>
      <c r="D13" s="10">
        <f t="shared" si="3"/>
        <v>701</v>
      </c>
      <c r="E13" s="84">
        <f t="shared" si="1"/>
        <v>100</v>
      </c>
      <c r="F13" s="10">
        <f t="shared" si="3"/>
        <v>1431</v>
      </c>
      <c r="G13" s="33">
        <f t="shared" si="3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78</v>
      </c>
      <c r="B17" s="35">
        <f>'Táblázat (Adattárház)'!C19</f>
        <v>19</v>
      </c>
      <c r="C17" s="36">
        <f>ROUND(B17/$B$27*100,1)</f>
        <v>2.6</v>
      </c>
      <c r="D17" s="37">
        <f>'Táblázat (Adattárház)'!D19</f>
        <v>27</v>
      </c>
      <c r="E17" s="36">
        <f>ROUND(D17/$D$27*100,1)</f>
        <v>3.9</v>
      </c>
      <c r="F17" s="37">
        <f aca="true" t="shared" si="4" ref="F17:F26">B17+D17</f>
        <v>46</v>
      </c>
      <c r="G17" s="38">
        <f>ROUND(F17/$F$27*100,1)</f>
        <v>3.2</v>
      </c>
      <c r="H17" s="1"/>
    </row>
    <row r="18" spans="1:8" ht="18" customHeight="1">
      <c r="A18" s="14" t="s">
        <v>16</v>
      </c>
      <c r="B18" s="35">
        <f>'Táblázat (Adattárház)'!C20</f>
        <v>237</v>
      </c>
      <c r="C18" s="36">
        <f aca="true" t="shared" si="5" ref="C18:C26">ROUND(B18/$B$27*100,1)</f>
        <v>32.5</v>
      </c>
      <c r="D18" s="37">
        <f>'Táblázat (Adattárház)'!D20</f>
        <v>240</v>
      </c>
      <c r="E18" s="36">
        <f aca="true" t="shared" si="6" ref="E18:E26">ROUND(D18/$D$27*100,1)</f>
        <v>34.2</v>
      </c>
      <c r="F18" s="37">
        <f t="shared" si="4"/>
        <v>477</v>
      </c>
      <c r="G18" s="38">
        <f aca="true" t="shared" si="7" ref="G18:G26">ROUND(F18/$F$27*100,1)</f>
        <v>33.3</v>
      </c>
      <c r="H18" s="1"/>
    </row>
    <row r="19" spans="1:8" ht="18" customHeight="1">
      <c r="A19" s="14" t="s">
        <v>17</v>
      </c>
      <c r="B19" s="35">
        <f>'Táblázat (Adattárház)'!C22</f>
        <v>275</v>
      </c>
      <c r="C19" s="36">
        <f t="shared" si="5"/>
        <v>37.7</v>
      </c>
      <c r="D19" s="37">
        <f>'Táblázat (Adattárház)'!D22</f>
        <v>156</v>
      </c>
      <c r="E19" s="36">
        <f t="shared" si="6"/>
        <v>22.3</v>
      </c>
      <c r="F19" s="37">
        <f t="shared" si="4"/>
        <v>431</v>
      </c>
      <c r="G19" s="38">
        <f t="shared" si="7"/>
        <v>30.1</v>
      </c>
      <c r="H19" s="1"/>
    </row>
    <row r="20" spans="1:8" ht="18" customHeight="1">
      <c r="A20" s="14" t="s">
        <v>18</v>
      </c>
      <c r="B20" s="35">
        <f>'Táblázat (Adattárház)'!C23</f>
        <v>9</v>
      </c>
      <c r="C20" s="36">
        <f t="shared" si="5"/>
        <v>1.2</v>
      </c>
      <c r="D20" s="37">
        <f>'Táblázat (Adattárház)'!D23</f>
        <v>26</v>
      </c>
      <c r="E20" s="36">
        <f t="shared" si="6"/>
        <v>3.7</v>
      </c>
      <c r="F20" s="37">
        <f t="shared" si="4"/>
        <v>35</v>
      </c>
      <c r="G20" s="38">
        <f t="shared" si="7"/>
        <v>2.4</v>
      </c>
      <c r="H20" s="1"/>
    </row>
    <row r="21" spans="1:8" ht="18" customHeight="1">
      <c r="A21" s="14" t="s">
        <v>19</v>
      </c>
      <c r="B21" s="35">
        <f>'Táblázat (Adattárház)'!C24</f>
        <v>105</v>
      </c>
      <c r="C21" s="36">
        <f t="shared" si="5"/>
        <v>14.4</v>
      </c>
      <c r="D21" s="37">
        <f>'Táblázat (Adattárház)'!D24</f>
        <v>154</v>
      </c>
      <c r="E21" s="36">
        <f t="shared" si="6"/>
        <v>22</v>
      </c>
      <c r="F21" s="37">
        <f t="shared" si="4"/>
        <v>259</v>
      </c>
      <c r="G21" s="38">
        <f t="shared" si="7"/>
        <v>18.1</v>
      </c>
      <c r="H21" s="39"/>
    </row>
    <row r="22" spans="1:8" ht="18" customHeight="1">
      <c r="A22" s="14" t="s">
        <v>20</v>
      </c>
      <c r="B22" s="35">
        <f>'Táblázat (Adattárház)'!C25</f>
        <v>29</v>
      </c>
      <c r="C22" s="36">
        <f t="shared" si="5"/>
        <v>4</v>
      </c>
      <c r="D22" s="37">
        <f>'Táblázat (Adattárház)'!D25</f>
        <v>12</v>
      </c>
      <c r="E22" s="36">
        <f t="shared" si="6"/>
        <v>1.7</v>
      </c>
      <c r="F22" s="37">
        <f t="shared" si="4"/>
        <v>41</v>
      </c>
      <c r="G22" s="38">
        <f t="shared" si="7"/>
        <v>2.9</v>
      </c>
      <c r="H22" s="1"/>
    </row>
    <row r="23" spans="1:8" ht="18" customHeight="1">
      <c r="A23" s="14" t="s">
        <v>21</v>
      </c>
      <c r="B23" s="35">
        <f>'Táblázat (Adattárház)'!C26</f>
        <v>32</v>
      </c>
      <c r="C23" s="36">
        <f t="shared" si="5"/>
        <v>4.4</v>
      </c>
      <c r="D23" s="37">
        <f>'Táblázat (Adattárház)'!D26</f>
        <v>29</v>
      </c>
      <c r="E23" s="36">
        <f t="shared" si="6"/>
        <v>4.1</v>
      </c>
      <c r="F23" s="37">
        <f t="shared" si="4"/>
        <v>61</v>
      </c>
      <c r="G23" s="38">
        <f t="shared" si="7"/>
        <v>4.3</v>
      </c>
      <c r="H23" s="1"/>
    </row>
    <row r="24" spans="1:8" ht="18" customHeight="1">
      <c r="A24" s="14" t="s">
        <v>22</v>
      </c>
      <c r="B24" s="35">
        <f>'Táblázat (Adattárház)'!C28</f>
        <v>18</v>
      </c>
      <c r="C24" s="36">
        <f t="shared" si="5"/>
        <v>2.5</v>
      </c>
      <c r="D24" s="37">
        <f>'Táblázat (Adattárház)'!D28</f>
        <v>43</v>
      </c>
      <c r="E24" s="36">
        <f t="shared" si="6"/>
        <v>6.1</v>
      </c>
      <c r="F24" s="37">
        <f t="shared" si="4"/>
        <v>61</v>
      </c>
      <c r="G24" s="38">
        <f t="shared" si="7"/>
        <v>4.3</v>
      </c>
      <c r="H24" s="1"/>
    </row>
    <row r="25" spans="1:8" ht="18" customHeight="1">
      <c r="A25" s="27" t="s">
        <v>23</v>
      </c>
      <c r="B25" s="35">
        <f>'Táblázat (Adattárház)'!C29</f>
        <v>6</v>
      </c>
      <c r="C25" s="36">
        <f t="shared" si="5"/>
        <v>0.8</v>
      </c>
      <c r="D25" s="37">
        <f>'Táblázat (Adattárház)'!D29</f>
        <v>13</v>
      </c>
      <c r="E25" s="36">
        <f t="shared" si="6"/>
        <v>1.9</v>
      </c>
      <c r="F25" s="37">
        <f t="shared" si="4"/>
        <v>19</v>
      </c>
      <c r="G25" s="38">
        <f t="shared" si="7"/>
        <v>1.3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1</v>
      </c>
      <c r="E26" s="36">
        <f t="shared" si="6"/>
        <v>0.1</v>
      </c>
      <c r="F26" s="37">
        <f t="shared" si="4"/>
        <v>1</v>
      </c>
      <c r="G26" s="38">
        <f t="shared" si="7"/>
        <v>0.1</v>
      </c>
      <c r="H26" s="1"/>
    </row>
    <row r="27" spans="1:8" ht="18" customHeight="1">
      <c r="A27" s="32" t="s">
        <v>15</v>
      </c>
      <c r="B27" s="10">
        <f aca="true" t="shared" si="8" ref="B27:G27">SUM(B17:B26)</f>
        <v>730</v>
      </c>
      <c r="C27" s="40">
        <f t="shared" si="8"/>
        <v>100.10000000000002</v>
      </c>
      <c r="D27" s="41">
        <f t="shared" si="8"/>
        <v>701</v>
      </c>
      <c r="E27" s="40">
        <f t="shared" si="8"/>
        <v>100</v>
      </c>
      <c r="F27" s="41">
        <f t="shared" si="8"/>
        <v>1431</v>
      </c>
      <c r="G27" s="33">
        <f t="shared" si="8"/>
        <v>99.99999999999999</v>
      </c>
      <c r="H27" s="1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(Adattárház)'!C34</f>
        <v>1</v>
      </c>
      <c r="C31" s="74">
        <f>ROUND(B31/$B$42*100,1)</f>
        <v>0.1</v>
      </c>
      <c r="D31" s="29">
        <f>'Táblázat (Adattárház)'!D34</f>
        <v>0</v>
      </c>
      <c r="E31" s="74">
        <f>ROUND(D31/$D$42*100,1)</f>
        <v>0</v>
      </c>
      <c r="F31" s="29">
        <f aca="true" t="shared" si="9" ref="F31:F41">B31+D31</f>
        <v>1</v>
      </c>
      <c r="G31" s="17">
        <f>ROUND(F31/$F$42*100,1)</f>
        <v>0.1</v>
      </c>
      <c r="H31" s="1"/>
    </row>
    <row r="32" spans="1:8" ht="18" customHeight="1">
      <c r="A32" s="14" t="s">
        <v>102</v>
      </c>
      <c r="B32" s="15">
        <f>'Táblázat (Adattárház)'!C35</f>
        <v>52</v>
      </c>
      <c r="C32" s="74">
        <f aca="true" t="shared" si="10" ref="C32:C41">ROUND(B32/$B$42*100,1)</f>
        <v>7.1</v>
      </c>
      <c r="D32" s="66">
        <f>'Táblázat (Adattárház)'!D35</f>
        <v>45</v>
      </c>
      <c r="E32" s="74">
        <f aca="true" t="shared" si="11" ref="E32:E41">ROUND(D32/$D$42*100,1)</f>
        <v>6.4</v>
      </c>
      <c r="F32" s="66">
        <f t="shared" si="9"/>
        <v>97</v>
      </c>
      <c r="G32" s="17">
        <f aca="true" t="shared" si="12" ref="G32:G41">ROUND(F32/$F$42*100,1)</f>
        <v>6.8</v>
      </c>
      <c r="H32" s="1"/>
    </row>
    <row r="33" spans="1:8" ht="18" customHeight="1">
      <c r="A33" s="14" t="s">
        <v>69</v>
      </c>
      <c r="B33" s="15">
        <f>'Táblázat (Adattárház)'!C36</f>
        <v>132</v>
      </c>
      <c r="C33" s="74">
        <f t="shared" si="10"/>
        <v>18.1</v>
      </c>
      <c r="D33" s="66">
        <f>'Táblázat (Adattárház)'!D36</f>
        <v>134</v>
      </c>
      <c r="E33" s="74">
        <f t="shared" si="11"/>
        <v>19.1</v>
      </c>
      <c r="F33" s="66">
        <f t="shared" si="9"/>
        <v>266</v>
      </c>
      <c r="G33" s="17">
        <f t="shared" si="12"/>
        <v>18.6</v>
      </c>
      <c r="H33" s="1"/>
    </row>
    <row r="34" spans="1:8" ht="18" customHeight="1">
      <c r="A34" s="14" t="s">
        <v>70</v>
      </c>
      <c r="B34" s="15">
        <f>'Táblázat (Adattárház)'!C37</f>
        <v>98</v>
      </c>
      <c r="C34" s="74">
        <f t="shared" si="10"/>
        <v>13.4</v>
      </c>
      <c r="D34" s="66">
        <f>'Táblázat (Adattárház)'!D37</f>
        <v>90</v>
      </c>
      <c r="E34" s="74">
        <f t="shared" si="11"/>
        <v>12.8</v>
      </c>
      <c r="F34" s="66">
        <f t="shared" si="9"/>
        <v>188</v>
      </c>
      <c r="G34" s="17">
        <f t="shared" si="12"/>
        <v>13.1</v>
      </c>
      <c r="H34" s="1"/>
    </row>
    <row r="35" spans="1:8" ht="18" customHeight="1">
      <c r="A35" s="14" t="s">
        <v>71</v>
      </c>
      <c r="B35" s="15">
        <f>'Táblázat (Adattárház)'!C38</f>
        <v>74</v>
      </c>
      <c r="C35" s="74">
        <f t="shared" si="10"/>
        <v>10.1</v>
      </c>
      <c r="D35" s="66">
        <f>'Táblázat (Adattárház)'!D38</f>
        <v>65</v>
      </c>
      <c r="E35" s="74">
        <f t="shared" si="11"/>
        <v>9.3</v>
      </c>
      <c r="F35" s="66">
        <f t="shared" si="9"/>
        <v>139</v>
      </c>
      <c r="G35" s="17">
        <f t="shared" si="12"/>
        <v>9.7</v>
      </c>
      <c r="H35" s="1"/>
    </row>
    <row r="36" spans="1:8" ht="18" customHeight="1">
      <c r="A36" s="14" t="s">
        <v>72</v>
      </c>
      <c r="B36" s="15">
        <f>'Táblázat (Adattárház)'!C39</f>
        <v>79</v>
      </c>
      <c r="C36" s="74">
        <f t="shared" si="10"/>
        <v>10.8</v>
      </c>
      <c r="D36" s="66">
        <f>'Táblázat (Adattárház)'!D39</f>
        <v>106</v>
      </c>
      <c r="E36" s="74">
        <f t="shared" si="11"/>
        <v>15.1</v>
      </c>
      <c r="F36" s="66">
        <f t="shared" si="9"/>
        <v>185</v>
      </c>
      <c r="G36" s="17">
        <f t="shared" si="12"/>
        <v>12.9</v>
      </c>
      <c r="H36" s="1"/>
    </row>
    <row r="37" spans="1:8" ht="18" customHeight="1">
      <c r="A37" s="14" t="s">
        <v>73</v>
      </c>
      <c r="B37" s="15">
        <f>'Táblázat (Adattárház)'!C40</f>
        <v>71</v>
      </c>
      <c r="C37" s="74">
        <f t="shared" si="10"/>
        <v>9.7</v>
      </c>
      <c r="D37" s="66">
        <f>'Táblázat (Adattárház)'!D40</f>
        <v>99</v>
      </c>
      <c r="E37" s="74">
        <f t="shared" si="11"/>
        <v>14.1</v>
      </c>
      <c r="F37" s="66">
        <f t="shared" si="9"/>
        <v>170</v>
      </c>
      <c r="G37" s="17">
        <f t="shared" si="12"/>
        <v>11.9</v>
      </c>
      <c r="H37" s="1" t="s">
        <v>25</v>
      </c>
    </row>
    <row r="38" spans="1:8" ht="18" customHeight="1">
      <c r="A38" s="27" t="s">
        <v>74</v>
      </c>
      <c r="B38" s="76">
        <f>'Táblázat (Adattárház)'!C41</f>
        <v>85</v>
      </c>
      <c r="C38" s="74">
        <f t="shared" si="10"/>
        <v>11.6</v>
      </c>
      <c r="D38" s="69">
        <f>'Táblázat (Adattárház)'!D41</f>
        <v>69</v>
      </c>
      <c r="E38" s="74">
        <f t="shared" si="11"/>
        <v>9.8</v>
      </c>
      <c r="F38" s="69">
        <f t="shared" si="9"/>
        <v>154</v>
      </c>
      <c r="G38" s="17">
        <f t="shared" si="12"/>
        <v>10.8</v>
      </c>
      <c r="H38" s="1"/>
    </row>
    <row r="39" spans="1:8" ht="18" customHeight="1">
      <c r="A39" s="27" t="s">
        <v>75</v>
      </c>
      <c r="B39" s="76">
        <f>'Táblázat (Adattárház)'!C42</f>
        <v>70</v>
      </c>
      <c r="C39" s="74">
        <f t="shared" si="10"/>
        <v>9.6</v>
      </c>
      <c r="D39" s="69">
        <f>'Táblázat (Adattárház)'!D42</f>
        <v>50</v>
      </c>
      <c r="E39" s="74">
        <f t="shared" si="11"/>
        <v>7.1</v>
      </c>
      <c r="F39" s="69">
        <f t="shared" si="9"/>
        <v>120</v>
      </c>
      <c r="G39" s="17">
        <f t="shared" si="12"/>
        <v>8.4</v>
      </c>
      <c r="H39" s="1"/>
    </row>
    <row r="40" spans="1:8" ht="18" customHeight="1">
      <c r="A40" s="27" t="s">
        <v>76</v>
      </c>
      <c r="B40" s="76">
        <f>'Táblázat (Adattárház)'!C43</f>
        <v>66</v>
      </c>
      <c r="C40" s="74">
        <f t="shared" si="10"/>
        <v>9</v>
      </c>
      <c r="D40" s="69">
        <f>'Táblázat (Adattárház)'!D43</f>
        <v>42</v>
      </c>
      <c r="E40" s="74">
        <f t="shared" si="11"/>
        <v>6</v>
      </c>
      <c r="F40" s="69">
        <f t="shared" si="9"/>
        <v>108</v>
      </c>
      <c r="G40" s="17">
        <f t="shared" si="12"/>
        <v>7.5</v>
      </c>
      <c r="H40" s="1"/>
    </row>
    <row r="41" spans="1:8" ht="18" customHeight="1">
      <c r="A41" s="43" t="s">
        <v>77</v>
      </c>
      <c r="B41" s="44">
        <f>'Táblázat (Adattárház)'!C44</f>
        <v>2</v>
      </c>
      <c r="C41" s="74">
        <f t="shared" si="10"/>
        <v>0.3</v>
      </c>
      <c r="D41" s="68">
        <f>'Táblázat (Adattárház)'!D44</f>
        <v>1</v>
      </c>
      <c r="E41" s="74">
        <f t="shared" si="11"/>
        <v>0.1</v>
      </c>
      <c r="F41" s="68">
        <f t="shared" si="9"/>
        <v>3</v>
      </c>
      <c r="G41" s="17">
        <f t="shared" si="12"/>
        <v>0.2</v>
      </c>
      <c r="H41" s="1"/>
    </row>
    <row r="42" spans="1:8" ht="18" customHeight="1">
      <c r="A42" s="45" t="s">
        <v>15</v>
      </c>
      <c r="B42" s="12">
        <f aca="true" t="shared" si="13" ref="B42:G42">SUM(B31:B41)</f>
        <v>730</v>
      </c>
      <c r="C42" s="46">
        <f t="shared" si="13"/>
        <v>99.8</v>
      </c>
      <c r="D42" s="12">
        <f t="shared" si="13"/>
        <v>701</v>
      </c>
      <c r="E42" s="33">
        <f t="shared" si="13"/>
        <v>99.79999999999998</v>
      </c>
      <c r="F42" s="12">
        <f t="shared" si="13"/>
        <v>1431</v>
      </c>
      <c r="G42" s="46">
        <f t="shared" si="13"/>
        <v>100</v>
      </c>
      <c r="H42" s="1"/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(Adattárház)'!C46+'Táblázat (Adattárház)'!C55</f>
        <v>67</v>
      </c>
      <c r="C46" s="95">
        <f aca="true" t="shared" si="14" ref="C46:C51">ROUND(B46/$B$51*100,1)</f>
        <v>9.2</v>
      </c>
      <c r="D46" s="91">
        <f>'Táblázat (Adattárház)'!D46+'Táblázat (Adattárház)'!D55</f>
        <v>57</v>
      </c>
      <c r="E46" s="92">
        <f aca="true" t="shared" si="15" ref="E46:E51">ROUND(D46/$D$51*100,1)</f>
        <v>8.1</v>
      </c>
      <c r="F46" s="66">
        <f>B46+D46</f>
        <v>124</v>
      </c>
      <c r="G46" s="28">
        <f aca="true" t="shared" si="16" ref="G46:G51">ROUND(F46/$F$51*100,1)</f>
        <v>8.7</v>
      </c>
    </row>
    <row r="47" spans="1:7" ht="18" customHeight="1">
      <c r="A47" s="52" t="s">
        <v>116</v>
      </c>
      <c r="B47" s="64">
        <f>'Táblázat (Adattárház)'!C47+'Táblázat (Adattárház)'!C48+'Táblázat (Adattárház)'!C49</f>
        <v>6</v>
      </c>
      <c r="C47" s="74">
        <f t="shared" si="14"/>
        <v>0.8</v>
      </c>
      <c r="D47" s="64">
        <f>'Táblázat (Adattárház)'!D47+'Táblázat (Adattárház)'!D48+'Táblázat (Adattárház)'!D49</f>
        <v>0</v>
      </c>
      <c r="E47" s="17">
        <f t="shared" si="15"/>
        <v>0</v>
      </c>
      <c r="F47" s="66">
        <f>B47+D47</f>
        <v>6</v>
      </c>
      <c r="G47" s="65">
        <f t="shared" si="16"/>
        <v>0.4</v>
      </c>
    </row>
    <row r="48" spans="1:7" ht="18" customHeight="1">
      <c r="A48" s="52" t="s">
        <v>87</v>
      </c>
      <c r="B48" s="64">
        <f>'Táblázat (Adattárház)'!C51</f>
        <v>2</v>
      </c>
      <c r="C48" s="74">
        <f t="shared" si="14"/>
        <v>0.3</v>
      </c>
      <c r="D48" s="64">
        <f>'Táblázat (Adattárház)'!D51</f>
        <v>3</v>
      </c>
      <c r="E48" s="17">
        <f t="shared" si="15"/>
        <v>0.4</v>
      </c>
      <c r="F48" s="66">
        <f>B48+D48</f>
        <v>5</v>
      </c>
      <c r="G48" s="65">
        <f t="shared" si="16"/>
        <v>0.3</v>
      </c>
    </row>
    <row r="49" spans="1:7" ht="18" customHeight="1">
      <c r="A49" s="52" t="s">
        <v>115</v>
      </c>
      <c r="B49" s="64">
        <f>'Táblázat (Adattárház)'!C52</f>
        <v>158</v>
      </c>
      <c r="C49" s="74">
        <f t="shared" si="14"/>
        <v>21.6</v>
      </c>
      <c r="D49" s="64">
        <f>'Táblázat (Adattárház)'!D52</f>
        <v>195</v>
      </c>
      <c r="E49" s="17">
        <f t="shared" si="15"/>
        <v>27.8</v>
      </c>
      <c r="F49" s="64">
        <f>'Táblázat (Adattárház)'!E52</f>
        <v>353</v>
      </c>
      <c r="G49" s="65">
        <f t="shared" si="16"/>
        <v>24.7</v>
      </c>
    </row>
    <row r="50" spans="1:7" ht="18" customHeight="1">
      <c r="A50" s="53" t="s">
        <v>27</v>
      </c>
      <c r="B50" s="63">
        <f>'Táblázat (Adattárház)'!C53</f>
        <v>497</v>
      </c>
      <c r="C50" s="96">
        <f t="shared" si="14"/>
        <v>68.1</v>
      </c>
      <c r="D50" s="63">
        <f>'Táblázat (Adattárház)'!D53</f>
        <v>446</v>
      </c>
      <c r="E50" s="93">
        <f t="shared" si="15"/>
        <v>63.6</v>
      </c>
      <c r="F50" s="31">
        <f>B50+D50</f>
        <v>943</v>
      </c>
      <c r="G50" s="30">
        <f t="shared" si="16"/>
        <v>65.9</v>
      </c>
    </row>
    <row r="51" spans="1:7" ht="18" customHeight="1">
      <c r="A51" s="61" t="s">
        <v>28</v>
      </c>
      <c r="B51" s="94">
        <f>SUM(B46:B50)</f>
        <v>730</v>
      </c>
      <c r="C51" s="55">
        <f t="shared" si="14"/>
        <v>100</v>
      </c>
      <c r="D51" s="54">
        <f>SUM(D46:D50)</f>
        <v>701</v>
      </c>
      <c r="E51" s="55">
        <f t="shared" si="15"/>
        <v>100</v>
      </c>
      <c r="F51" s="41">
        <f>SUM(F46:F50)</f>
        <v>1431</v>
      </c>
      <c r="G51" s="55">
        <f t="shared" si="16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(Adattárház)'!C57+'Táblázat (Adattárház)'!C58</f>
        <v>344</v>
      </c>
      <c r="C55" s="92">
        <f>ROUND(B55/$B$59*100,1)</f>
        <v>47.1</v>
      </c>
      <c r="D55" s="67">
        <f>'Táblázat (Adattárház)'!D57+'Táblázat (Adattárház)'!D58</f>
        <v>311</v>
      </c>
      <c r="E55" s="28">
        <f>ROUND(D55/$D$59*100,1)</f>
        <v>44.4</v>
      </c>
      <c r="F55" s="67">
        <f>B55+D55</f>
        <v>655</v>
      </c>
      <c r="G55" s="28">
        <f>ROUND(F55/$F$59*100,1)</f>
        <v>45.8</v>
      </c>
    </row>
    <row r="56" spans="1:7" ht="15.75">
      <c r="A56" s="98" t="s">
        <v>30</v>
      </c>
      <c r="B56" s="69">
        <f>'Táblázat (Adattárház)'!C59</f>
        <v>169</v>
      </c>
      <c r="C56" s="17">
        <f>ROUND(B56/$B$59*100,1)</f>
        <v>23.2</v>
      </c>
      <c r="D56" s="64">
        <f>'Táblázat (Adattárház)'!D59</f>
        <v>144</v>
      </c>
      <c r="E56" s="65">
        <f>ROUND(D56/$D$59*100,1)</f>
        <v>20.5</v>
      </c>
      <c r="F56" s="69">
        <f>B56+D56</f>
        <v>313</v>
      </c>
      <c r="G56" s="65">
        <f>ROUND(F56/$F$59*100,1)</f>
        <v>21.9</v>
      </c>
    </row>
    <row r="57" spans="1:7" ht="15.75">
      <c r="A57" s="98" t="s">
        <v>79</v>
      </c>
      <c r="B57" s="69">
        <f>'Táblázat (Adattárház)'!C61</f>
        <v>153</v>
      </c>
      <c r="C57" s="17">
        <f>ROUND(B57/$B$59*100,1)</f>
        <v>21</v>
      </c>
      <c r="D57" s="64">
        <f>'Táblázat (Adattárház)'!D61</f>
        <v>136</v>
      </c>
      <c r="E57" s="65">
        <f>ROUND(D57/$D$59*100,1)</f>
        <v>19.4</v>
      </c>
      <c r="F57" s="69">
        <f>B57+D57</f>
        <v>289</v>
      </c>
      <c r="G57" s="65">
        <f>ROUND(F57/$F$59*100,1)</f>
        <v>20.2</v>
      </c>
    </row>
    <row r="58" spans="1:7" ht="15.75">
      <c r="A58" s="52" t="s">
        <v>31</v>
      </c>
      <c r="B58" s="68">
        <f>'Táblázat (Adattárház)'!C62</f>
        <v>64</v>
      </c>
      <c r="C58" s="93">
        <f>ROUND(B58/$B$59*100,1)</f>
        <v>8.8</v>
      </c>
      <c r="D58" s="63">
        <f>'Táblázat (Adattárház)'!D62</f>
        <v>110</v>
      </c>
      <c r="E58" s="30">
        <f>ROUND(D58/$D$59*100,1)</f>
        <v>15.7</v>
      </c>
      <c r="F58" s="68">
        <f>B58+D58</f>
        <v>174</v>
      </c>
      <c r="G58" s="30">
        <f>ROUND(F58/$F$59*100,1)</f>
        <v>12.2</v>
      </c>
    </row>
    <row r="59" spans="1:7" ht="15.75">
      <c r="A59" s="61" t="s">
        <v>15</v>
      </c>
      <c r="B59" s="94">
        <f>SUM(B55:B58)</f>
        <v>730</v>
      </c>
      <c r="C59" s="62">
        <f>ROUND(B59/$B$59*100,1)</f>
        <v>100</v>
      </c>
      <c r="D59" s="54">
        <f>SUM(D55:D58)</f>
        <v>701</v>
      </c>
      <c r="E59" s="62">
        <f>ROUND(D59/$D$59*100,1)</f>
        <v>100</v>
      </c>
      <c r="F59" s="54">
        <f>SUM(F55:F58)</f>
        <v>1431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44:A45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81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(Adattárház)'!B65</f>
        <v>2013. augusztus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473</v>
      </c>
      <c r="C7" s="16">
        <f>ROUND(B7/$B$13*100,1)</f>
        <v>40.7</v>
      </c>
      <c r="D7" s="15">
        <f>'Táblázat (Adattárház)'!G5</f>
        <v>327</v>
      </c>
      <c r="E7" s="17">
        <f>ROUND(D7/$D$13*100,1)</f>
        <v>29.3</v>
      </c>
      <c r="F7" s="15">
        <f aca="true" t="shared" si="0" ref="F7:F12">(B7+D7)</f>
        <v>800</v>
      </c>
      <c r="G7" s="17">
        <f>ROUND(F7/$F$13*100,1)</f>
        <v>35.1</v>
      </c>
      <c r="H7" s="1"/>
    </row>
    <row r="8" spans="1:8" ht="18" customHeight="1">
      <c r="A8" s="14" t="s">
        <v>8</v>
      </c>
      <c r="B8" s="15">
        <f>'Táblázat (Adattárház)'!F6</f>
        <v>219</v>
      </c>
      <c r="C8" s="16">
        <f>ROUND(B8/$B$13*100,1)</f>
        <v>18.8</v>
      </c>
      <c r="D8" s="15">
        <f>'Táblázat (Adattárház)'!G6</f>
        <v>263</v>
      </c>
      <c r="E8" s="17">
        <f>ROUND(D8/$D$13*100,1)</f>
        <v>23.6</v>
      </c>
      <c r="F8" s="15">
        <f t="shared" si="0"/>
        <v>482</v>
      </c>
      <c r="G8" s="17">
        <f>ROUND(F8/$F$13*100,1)</f>
        <v>21.2</v>
      </c>
      <c r="H8" s="1"/>
    </row>
    <row r="9" spans="1:8" ht="18" customHeight="1">
      <c r="A9" s="18" t="s">
        <v>9</v>
      </c>
      <c r="B9" s="19">
        <f>'Táblázat (Adattárház)'!F7</f>
        <v>336</v>
      </c>
      <c r="C9" s="16">
        <f>ROUND(B9/$B$13*100,1)</f>
        <v>28.9</v>
      </c>
      <c r="D9" s="19">
        <f>'Táblázat (Adattárház)'!G7</f>
        <v>277</v>
      </c>
      <c r="E9" s="17">
        <f>ROUND(D9/$D$13*100,1)</f>
        <v>24.8</v>
      </c>
      <c r="F9" s="15">
        <f t="shared" si="0"/>
        <v>613</v>
      </c>
      <c r="G9" s="17">
        <f>ROUND(F9/$F$13*100,1)</f>
        <v>26.9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1028</v>
      </c>
      <c r="C10" s="22">
        <f t="shared" si="1"/>
        <v>88.4</v>
      </c>
      <c r="D10" s="21">
        <f t="shared" si="1"/>
        <v>867</v>
      </c>
      <c r="E10" s="80">
        <f t="shared" si="1"/>
        <v>77.7</v>
      </c>
      <c r="F10" s="24">
        <f t="shared" si="0"/>
        <v>1895</v>
      </c>
      <c r="G10" s="23">
        <f t="shared" si="1"/>
        <v>83.19999999999999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123</v>
      </c>
      <c r="C11" s="16">
        <f>ROUND(B11/$B$13*100,1)</f>
        <v>10.6</v>
      </c>
      <c r="D11" s="79">
        <f>'Táblázat (Adattárház)'!G14+'Táblázat (Adattárház)'!G15</f>
        <v>236</v>
      </c>
      <c r="E11" s="28">
        <f>ROUND(D11/$D$13*100,1)</f>
        <v>21.1</v>
      </c>
      <c r="F11" s="75">
        <f t="shared" si="0"/>
        <v>359</v>
      </c>
      <c r="G11" s="17">
        <f>ROUND(F11/$F$13*100,1)</f>
        <v>15.8</v>
      </c>
      <c r="H11" s="1"/>
    </row>
    <row r="12" spans="1:8" ht="18" customHeight="1">
      <c r="A12" s="27" t="s">
        <v>12</v>
      </c>
      <c r="B12" s="15">
        <f>'Táblázat (Adattárház)'!F16</f>
        <v>11</v>
      </c>
      <c r="C12" s="16">
        <f>ROUND(B12/$B$13*100,1)</f>
        <v>0.9</v>
      </c>
      <c r="D12" s="79">
        <f>'Táblázat (Adattárház)'!G16</f>
        <v>13</v>
      </c>
      <c r="E12" s="30">
        <f>ROUND(D12/$D$13*100,1)</f>
        <v>1.2</v>
      </c>
      <c r="F12" s="19">
        <f t="shared" si="0"/>
        <v>24</v>
      </c>
      <c r="G12" s="17">
        <f>ROUND(F12/$F$13*100,1)</f>
        <v>1.1</v>
      </c>
      <c r="H12" s="1"/>
    </row>
    <row r="13" spans="1:8" ht="18" customHeight="1">
      <c r="A13" s="32" t="s">
        <v>13</v>
      </c>
      <c r="B13" s="10">
        <f aca="true" t="shared" si="2" ref="B13:G13">B10+B11+B12</f>
        <v>1162</v>
      </c>
      <c r="C13" s="33">
        <f t="shared" si="2"/>
        <v>99.9</v>
      </c>
      <c r="D13" s="10">
        <f t="shared" si="2"/>
        <v>1116</v>
      </c>
      <c r="E13" s="81">
        <f t="shared" si="2"/>
        <v>100.00000000000001</v>
      </c>
      <c r="F13" s="10">
        <f t="shared" si="2"/>
        <v>2278</v>
      </c>
      <c r="G13" s="33">
        <f t="shared" si="2"/>
        <v>100.09999999999998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(Adattárház)'!F19</f>
        <v>42</v>
      </c>
      <c r="C17" s="36">
        <f>ROUND(B17/$B$27*100,1)</f>
        <v>3.6</v>
      </c>
      <c r="D17" s="37">
        <f>'Táblázat (Adattárház)'!G19</f>
        <v>52</v>
      </c>
      <c r="E17" s="36">
        <f>ROUND(D17/$D$27*100,1)</f>
        <v>4.7</v>
      </c>
      <c r="F17" s="37">
        <f aca="true" t="shared" si="3" ref="F17:F26">B17+D17</f>
        <v>94</v>
      </c>
      <c r="G17" s="38">
        <f>ROUND(F17/$F$27*100,1)</f>
        <v>4.1</v>
      </c>
      <c r="H17" s="1"/>
      <c r="I17" s="39"/>
    </row>
    <row r="18" spans="1:9" ht="18" customHeight="1">
      <c r="A18" s="14" t="s">
        <v>16</v>
      </c>
      <c r="B18" s="35">
        <f>'Táblázat (Adattárház)'!F20</f>
        <v>422</v>
      </c>
      <c r="C18" s="36">
        <f aca="true" t="shared" si="4" ref="C18:C26">ROUND(B18/$B$27*100,1)</f>
        <v>36.3</v>
      </c>
      <c r="D18" s="37">
        <f>'Táblázat (Adattárház)'!G20</f>
        <v>400</v>
      </c>
      <c r="E18" s="36">
        <f aca="true" t="shared" si="5" ref="E18:E26">ROUND(D18/$D$27*100,1)</f>
        <v>35.8</v>
      </c>
      <c r="F18" s="37">
        <f t="shared" si="3"/>
        <v>822</v>
      </c>
      <c r="G18" s="38">
        <f aca="true" t="shared" si="6" ref="G18:G26">ROUND(F18/$F$27*100,1)</f>
        <v>36.1</v>
      </c>
      <c r="H18" s="1"/>
      <c r="I18" s="39"/>
    </row>
    <row r="19" spans="1:9" ht="18" customHeight="1">
      <c r="A19" s="14" t="s">
        <v>17</v>
      </c>
      <c r="B19" s="35">
        <f>'Táblázat (Adattárház)'!F22</f>
        <v>425</v>
      </c>
      <c r="C19" s="36">
        <f t="shared" si="4"/>
        <v>36.6</v>
      </c>
      <c r="D19" s="37">
        <f>'Táblázat (Adattárház)'!G22</f>
        <v>225</v>
      </c>
      <c r="E19" s="36">
        <f t="shared" si="5"/>
        <v>20.2</v>
      </c>
      <c r="F19" s="37">
        <f t="shared" si="3"/>
        <v>650</v>
      </c>
      <c r="G19" s="38">
        <f t="shared" si="6"/>
        <v>28.5</v>
      </c>
      <c r="H19" s="1"/>
      <c r="I19" s="39"/>
    </row>
    <row r="20" spans="1:9" ht="18" customHeight="1">
      <c r="A20" s="14" t="s">
        <v>18</v>
      </c>
      <c r="B20" s="35">
        <f>'Táblázat (Adattárház)'!F23</f>
        <v>2</v>
      </c>
      <c r="C20" s="36">
        <f t="shared" si="4"/>
        <v>0.2</v>
      </c>
      <c r="D20" s="37">
        <f>'Táblázat (Adattárház)'!G23</f>
        <v>26</v>
      </c>
      <c r="E20" s="36">
        <f t="shared" si="5"/>
        <v>2.3</v>
      </c>
      <c r="F20" s="37">
        <f t="shared" si="3"/>
        <v>28</v>
      </c>
      <c r="G20" s="38">
        <f t="shared" si="6"/>
        <v>1.2</v>
      </c>
      <c r="H20" s="1"/>
      <c r="I20" s="39"/>
    </row>
    <row r="21" spans="1:9" ht="18" customHeight="1">
      <c r="A21" s="14" t="s">
        <v>19</v>
      </c>
      <c r="B21" s="35">
        <f>'Táblázat (Adattárház)'!F24</f>
        <v>159</v>
      </c>
      <c r="C21" s="36">
        <f t="shared" si="4"/>
        <v>13.7</v>
      </c>
      <c r="D21" s="37">
        <f>'Táblázat (Adattárház)'!G24</f>
        <v>269</v>
      </c>
      <c r="E21" s="36">
        <f t="shared" si="5"/>
        <v>24.1</v>
      </c>
      <c r="F21" s="37">
        <f t="shared" si="3"/>
        <v>428</v>
      </c>
      <c r="G21" s="38">
        <f t="shared" si="6"/>
        <v>18.8</v>
      </c>
      <c r="H21" s="39"/>
      <c r="I21" s="39"/>
    </row>
    <row r="22" spans="1:9" ht="18" customHeight="1">
      <c r="A22" s="14" t="s">
        <v>20</v>
      </c>
      <c r="B22" s="35">
        <f>'Táblázat (Adattárház)'!F25</f>
        <v>34</v>
      </c>
      <c r="C22" s="36">
        <f t="shared" si="4"/>
        <v>2.9</v>
      </c>
      <c r="D22" s="37">
        <f>'Táblázat (Adattárház)'!G25</f>
        <v>17</v>
      </c>
      <c r="E22" s="36">
        <f t="shared" si="5"/>
        <v>1.5</v>
      </c>
      <c r="F22" s="37">
        <f t="shared" si="3"/>
        <v>51</v>
      </c>
      <c r="G22" s="38">
        <f t="shared" si="6"/>
        <v>2.2</v>
      </c>
      <c r="H22" s="1"/>
      <c r="I22" s="39"/>
    </row>
    <row r="23" spans="1:9" ht="18" customHeight="1">
      <c r="A23" s="14" t="s">
        <v>21</v>
      </c>
      <c r="B23" s="35">
        <f>'Táblázat (Adattárház)'!F26</f>
        <v>40</v>
      </c>
      <c r="C23" s="36">
        <f t="shared" si="4"/>
        <v>3.4</v>
      </c>
      <c r="D23" s="37">
        <f>'Táblázat (Adattárház)'!G26</f>
        <v>76</v>
      </c>
      <c r="E23" s="36">
        <f t="shared" si="5"/>
        <v>6.8</v>
      </c>
      <c r="F23" s="37">
        <f t="shared" si="3"/>
        <v>116</v>
      </c>
      <c r="G23" s="38">
        <f t="shared" si="6"/>
        <v>5.1</v>
      </c>
      <c r="H23" s="1"/>
      <c r="I23" s="39"/>
    </row>
    <row r="24" spans="1:9" ht="18" customHeight="1">
      <c r="A24" s="14" t="s">
        <v>22</v>
      </c>
      <c r="B24" s="35">
        <f>'Táblázat (Adattárház)'!F28</f>
        <v>26</v>
      </c>
      <c r="C24" s="36">
        <f t="shared" si="4"/>
        <v>2.2</v>
      </c>
      <c r="D24" s="37">
        <f>'Táblázat (Adattárház)'!G28</f>
        <v>36</v>
      </c>
      <c r="E24" s="36">
        <f t="shared" si="5"/>
        <v>3.2</v>
      </c>
      <c r="F24" s="37">
        <f t="shared" si="3"/>
        <v>62</v>
      </c>
      <c r="G24" s="38">
        <f t="shared" si="6"/>
        <v>2.7</v>
      </c>
      <c r="H24" s="1"/>
      <c r="I24" s="39"/>
    </row>
    <row r="25" spans="1:9" ht="18" customHeight="1">
      <c r="A25" s="27" t="s">
        <v>23</v>
      </c>
      <c r="B25" s="35">
        <f>'Táblázat (Adattárház)'!F29</f>
        <v>12</v>
      </c>
      <c r="C25" s="36">
        <f t="shared" si="4"/>
        <v>1</v>
      </c>
      <c r="D25" s="37">
        <f>'Táblázat (Adattárház)'!G29</f>
        <v>15</v>
      </c>
      <c r="E25" s="36">
        <f t="shared" si="5"/>
        <v>1.3</v>
      </c>
      <c r="F25" s="37">
        <f t="shared" si="3"/>
        <v>27</v>
      </c>
      <c r="G25" s="38">
        <f t="shared" si="6"/>
        <v>1.2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1162</v>
      </c>
      <c r="C27" s="40">
        <f>SUM(C17:C26)</f>
        <v>99.90000000000002</v>
      </c>
      <c r="D27" s="41">
        <f t="shared" si="7"/>
        <v>1116</v>
      </c>
      <c r="E27" s="40">
        <f t="shared" si="7"/>
        <v>99.89999999999999</v>
      </c>
      <c r="F27" s="41">
        <f t="shared" si="7"/>
        <v>2278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(Adattárház)'!F34</f>
        <v>3</v>
      </c>
      <c r="C31" s="74">
        <f>ROUND(B31/$B$42*100,1)</f>
        <v>0.3</v>
      </c>
      <c r="D31" s="29">
        <f>'Táblázat (Adattárház)'!G34</f>
        <v>1</v>
      </c>
      <c r="E31" s="74">
        <f>ROUND(D31/$D$42*100,1)</f>
        <v>0.1</v>
      </c>
      <c r="F31" s="29">
        <f aca="true" t="shared" si="8" ref="F31:F41">B31+D31</f>
        <v>4</v>
      </c>
      <c r="G31" s="17">
        <f>ROUND(F31/$F$42*100,1)</f>
        <v>0.2</v>
      </c>
      <c r="H31" s="1"/>
    </row>
    <row r="32" spans="1:8" ht="18" customHeight="1">
      <c r="A32" s="14" t="s">
        <v>102</v>
      </c>
      <c r="B32" s="15">
        <f>'Táblázat (Adattárház)'!F35</f>
        <v>86</v>
      </c>
      <c r="C32" s="74">
        <f aca="true" t="shared" si="9" ref="C32:C41">ROUND(B32/$B$42*100,1)</f>
        <v>7.4</v>
      </c>
      <c r="D32" s="66">
        <f>'Táblázat (Adattárház)'!G35</f>
        <v>56</v>
      </c>
      <c r="E32" s="74">
        <f aca="true" t="shared" si="10" ref="E32:E41">ROUND(D32/$D$42*100,1)</f>
        <v>5</v>
      </c>
      <c r="F32" s="66">
        <f t="shared" si="8"/>
        <v>142</v>
      </c>
      <c r="G32" s="17">
        <f aca="true" t="shared" si="11" ref="G32:G41">ROUND(F32/$F$42*100,1)</f>
        <v>6.2</v>
      </c>
      <c r="H32" s="1"/>
    </row>
    <row r="33" spans="1:8" ht="18" customHeight="1">
      <c r="A33" s="14" t="s">
        <v>69</v>
      </c>
      <c r="B33" s="15">
        <f>'Táblázat (Adattárház)'!F36</f>
        <v>208</v>
      </c>
      <c r="C33" s="74">
        <f t="shared" si="9"/>
        <v>17.9</v>
      </c>
      <c r="D33" s="66">
        <f>'Táblázat (Adattárház)'!G36</f>
        <v>195</v>
      </c>
      <c r="E33" s="74">
        <f t="shared" si="10"/>
        <v>17.5</v>
      </c>
      <c r="F33" s="66">
        <f t="shared" si="8"/>
        <v>403</v>
      </c>
      <c r="G33" s="17">
        <f t="shared" si="11"/>
        <v>17.7</v>
      </c>
      <c r="H33" s="1"/>
    </row>
    <row r="34" spans="1:8" ht="18" customHeight="1">
      <c r="A34" s="14" t="s">
        <v>70</v>
      </c>
      <c r="B34" s="15">
        <f>'Táblázat (Adattárház)'!F37</f>
        <v>125</v>
      </c>
      <c r="C34" s="74">
        <f t="shared" si="9"/>
        <v>10.8</v>
      </c>
      <c r="D34" s="66">
        <f>'Táblázat (Adattárház)'!G37</f>
        <v>122</v>
      </c>
      <c r="E34" s="74">
        <f t="shared" si="10"/>
        <v>10.9</v>
      </c>
      <c r="F34" s="66">
        <f t="shared" si="8"/>
        <v>247</v>
      </c>
      <c r="G34" s="17">
        <f t="shared" si="11"/>
        <v>10.8</v>
      </c>
      <c r="H34" s="1"/>
    </row>
    <row r="35" spans="1:8" ht="18" customHeight="1">
      <c r="A35" s="14" t="s">
        <v>71</v>
      </c>
      <c r="B35" s="15">
        <f>'Táblázat (Adattárház)'!F38</f>
        <v>118</v>
      </c>
      <c r="C35" s="74">
        <f t="shared" si="9"/>
        <v>10.2</v>
      </c>
      <c r="D35" s="66">
        <f>'Táblázat (Adattárház)'!G38</f>
        <v>100</v>
      </c>
      <c r="E35" s="74">
        <f t="shared" si="10"/>
        <v>9</v>
      </c>
      <c r="F35" s="66">
        <f t="shared" si="8"/>
        <v>218</v>
      </c>
      <c r="G35" s="17">
        <f t="shared" si="11"/>
        <v>9.6</v>
      </c>
      <c r="H35" s="1"/>
    </row>
    <row r="36" spans="1:8" ht="18" customHeight="1">
      <c r="A36" s="14" t="s">
        <v>72</v>
      </c>
      <c r="B36" s="15">
        <f>'Táblázat (Adattárház)'!F39</f>
        <v>136</v>
      </c>
      <c r="C36" s="74">
        <f t="shared" si="9"/>
        <v>11.7</v>
      </c>
      <c r="D36" s="66">
        <f>'Táblázat (Adattárház)'!G39</f>
        <v>152</v>
      </c>
      <c r="E36" s="74">
        <f t="shared" si="10"/>
        <v>13.6</v>
      </c>
      <c r="F36" s="66">
        <f t="shared" si="8"/>
        <v>288</v>
      </c>
      <c r="G36" s="17">
        <f t="shared" si="11"/>
        <v>12.6</v>
      </c>
      <c r="H36" s="1"/>
    </row>
    <row r="37" spans="1:8" ht="18" customHeight="1">
      <c r="A37" s="14" t="s">
        <v>73</v>
      </c>
      <c r="B37" s="15">
        <f>'Táblázat (Adattárház)'!F40</f>
        <v>124</v>
      </c>
      <c r="C37" s="74">
        <f t="shared" si="9"/>
        <v>10.7</v>
      </c>
      <c r="D37" s="66">
        <f>'Táblázat (Adattárház)'!G40</f>
        <v>157</v>
      </c>
      <c r="E37" s="74">
        <f t="shared" si="10"/>
        <v>14.1</v>
      </c>
      <c r="F37" s="66">
        <f t="shared" si="8"/>
        <v>281</v>
      </c>
      <c r="G37" s="17">
        <f t="shared" si="11"/>
        <v>12.3</v>
      </c>
      <c r="H37" s="1" t="s">
        <v>25</v>
      </c>
    </row>
    <row r="38" spans="1:8" ht="18" customHeight="1">
      <c r="A38" s="27" t="s">
        <v>74</v>
      </c>
      <c r="B38" s="76">
        <f>'Táblázat (Adattárház)'!F41</f>
        <v>113</v>
      </c>
      <c r="C38" s="74">
        <f t="shared" si="9"/>
        <v>9.7</v>
      </c>
      <c r="D38" s="69">
        <f>'Táblázat (Adattárház)'!G41</f>
        <v>125</v>
      </c>
      <c r="E38" s="74">
        <f t="shared" si="10"/>
        <v>11.2</v>
      </c>
      <c r="F38" s="69">
        <f t="shared" si="8"/>
        <v>238</v>
      </c>
      <c r="G38" s="17">
        <f t="shared" si="11"/>
        <v>10.4</v>
      </c>
      <c r="H38" s="1"/>
    </row>
    <row r="39" spans="1:8" ht="18" customHeight="1">
      <c r="A39" s="27" t="s">
        <v>75</v>
      </c>
      <c r="B39" s="76">
        <f>'Táblázat (Adattárház)'!F42</f>
        <v>115</v>
      </c>
      <c r="C39" s="74">
        <f t="shared" si="9"/>
        <v>9.9</v>
      </c>
      <c r="D39" s="69">
        <f>'Táblázat (Adattárház)'!G42</f>
        <v>122</v>
      </c>
      <c r="E39" s="74">
        <f t="shared" si="10"/>
        <v>10.9</v>
      </c>
      <c r="F39" s="69">
        <f t="shared" si="8"/>
        <v>237</v>
      </c>
      <c r="G39" s="17">
        <f t="shared" si="11"/>
        <v>10.4</v>
      </c>
      <c r="H39" s="1"/>
    </row>
    <row r="40" spans="1:7" ht="18" customHeight="1">
      <c r="A40" s="27" t="s">
        <v>76</v>
      </c>
      <c r="B40" s="76">
        <f>'Táblázat (Adattárház)'!F43</f>
        <v>123</v>
      </c>
      <c r="C40" s="74">
        <f t="shared" si="9"/>
        <v>10.6</v>
      </c>
      <c r="D40" s="69">
        <f>'Táblázat (Adattárház)'!G43</f>
        <v>79</v>
      </c>
      <c r="E40" s="74">
        <f t="shared" si="10"/>
        <v>7.1</v>
      </c>
      <c r="F40" s="69">
        <f t="shared" si="8"/>
        <v>202</v>
      </c>
      <c r="G40" s="17">
        <f t="shared" si="11"/>
        <v>8.9</v>
      </c>
    </row>
    <row r="41" spans="1:7" ht="18" customHeight="1">
      <c r="A41" s="43" t="s">
        <v>77</v>
      </c>
      <c r="B41" s="44">
        <f>'Táblázat (Adattárház)'!F44</f>
        <v>11</v>
      </c>
      <c r="C41" s="74">
        <f t="shared" si="9"/>
        <v>0.9</v>
      </c>
      <c r="D41" s="68">
        <f>'Táblázat (Adattárház)'!G44</f>
        <v>7</v>
      </c>
      <c r="E41" s="74">
        <f t="shared" si="10"/>
        <v>0.6</v>
      </c>
      <c r="F41" s="68">
        <f t="shared" si="8"/>
        <v>18</v>
      </c>
      <c r="G41" s="17">
        <f t="shared" si="11"/>
        <v>0.8</v>
      </c>
    </row>
    <row r="42" spans="1:7" ht="18" customHeight="1">
      <c r="A42" s="45" t="s">
        <v>15</v>
      </c>
      <c r="B42" s="12">
        <f aca="true" t="shared" si="12" ref="B42:G42">SUM(B31:B41)</f>
        <v>1162</v>
      </c>
      <c r="C42" s="46">
        <f t="shared" si="12"/>
        <v>100.10000000000001</v>
      </c>
      <c r="D42" s="12">
        <f t="shared" si="12"/>
        <v>1116</v>
      </c>
      <c r="E42" s="33">
        <f t="shared" si="12"/>
        <v>100</v>
      </c>
      <c r="F42" s="12">
        <f t="shared" si="12"/>
        <v>2278</v>
      </c>
      <c r="G42" s="46">
        <f t="shared" si="12"/>
        <v>99.90000000000002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(Adattárház)'!F46</f>
        <v>67</v>
      </c>
      <c r="C46" s="95">
        <f aca="true" t="shared" si="13" ref="C46:C51">ROUND(B46/$B$51*100,1)</f>
        <v>5.8</v>
      </c>
      <c r="D46" s="91">
        <f>'Táblázat (Adattárház)'!G46+'Táblázat (Adattárház)'!G55</f>
        <v>56</v>
      </c>
      <c r="E46" s="92">
        <f aca="true" t="shared" si="14" ref="E46:E51">ROUND(D46/$D$51*100,1)</f>
        <v>5</v>
      </c>
      <c r="F46" s="66">
        <f>B46+D46</f>
        <v>123</v>
      </c>
      <c r="G46" s="28">
        <f aca="true" t="shared" si="15" ref="G46:G51">ROUND(F46/$F$51*100,1)</f>
        <v>5.4</v>
      </c>
    </row>
    <row r="47" spans="1:7" ht="18" customHeight="1">
      <c r="A47" s="52" t="s">
        <v>116</v>
      </c>
      <c r="B47" s="64">
        <f>'Táblázat (Adattárház)'!F47+'Táblázat (Adattárház)'!F48+'Táblázat (Adattárház)'!F49</f>
        <v>28</v>
      </c>
      <c r="C47" s="74">
        <f t="shared" si="13"/>
        <v>2.4</v>
      </c>
      <c r="D47" s="64">
        <f>'Táblázat (Adattárház)'!G47+'Táblázat (Adattárház)'!G48+'Táblázat (Adattárház)'!G49</f>
        <v>15</v>
      </c>
      <c r="E47" s="17">
        <f t="shared" si="14"/>
        <v>1.3</v>
      </c>
      <c r="F47" s="66">
        <f>B47+D47</f>
        <v>43</v>
      </c>
      <c r="G47" s="65">
        <f t="shared" si="15"/>
        <v>1.9</v>
      </c>
    </row>
    <row r="48" spans="1:7" ht="18" customHeight="1">
      <c r="A48" s="52" t="s">
        <v>87</v>
      </c>
      <c r="B48" s="64">
        <f>'Táblázat (Adattárház)'!F51</f>
        <v>13</v>
      </c>
      <c r="C48" s="74">
        <f t="shared" si="13"/>
        <v>1.1</v>
      </c>
      <c r="D48" s="64">
        <f>'Táblázat (Adattárház)'!G51</f>
        <v>5</v>
      </c>
      <c r="E48" s="17">
        <f t="shared" si="14"/>
        <v>0.4</v>
      </c>
      <c r="F48" s="66">
        <f>B48+D48</f>
        <v>18</v>
      </c>
      <c r="G48" s="65">
        <f t="shared" si="15"/>
        <v>0.8</v>
      </c>
    </row>
    <row r="49" spans="1:7" ht="18" customHeight="1">
      <c r="A49" s="52" t="s">
        <v>115</v>
      </c>
      <c r="B49" s="64">
        <f>'Táblázat (Adattárház)'!F52</f>
        <v>357</v>
      </c>
      <c r="C49" s="74">
        <f t="shared" si="13"/>
        <v>30.7</v>
      </c>
      <c r="D49" s="64">
        <f>'Táblázat (Adattárház)'!G52</f>
        <v>343</v>
      </c>
      <c r="E49" s="17">
        <f t="shared" si="14"/>
        <v>30.7</v>
      </c>
      <c r="F49" s="64">
        <f>'Táblázat (Adattárház)'!H52</f>
        <v>700</v>
      </c>
      <c r="G49" s="65">
        <f t="shared" si="15"/>
        <v>30.7</v>
      </c>
    </row>
    <row r="50" spans="1:7" ht="18" customHeight="1">
      <c r="A50" s="53" t="s">
        <v>27</v>
      </c>
      <c r="B50" s="63">
        <f>'Táblázat (Adattárház)'!F53</f>
        <v>697</v>
      </c>
      <c r="C50" s="96">
        <f t="shared" si="13"/>
        <v>60</v>
      </c>
      <c r="D50" s="63">
        <f>'Táblázat (Adattárház)'!G53</f>
        <v>697</v>
      </c>
      <c r="E50" s="93">
        <f t="shared" si="14"/>
        <v>62.5</v>
      </c>
      <c r="F50" s="31">
        <f>B50+D50</f>
        <v>1394</v>
      </c>
      <c r="G50" s="30">
        <f t="shared" si="15"/>
        <v>61.2</v>
      </c>
    </row>
    <row r="51" spans="1:7" ht="18" customHeight="1">
      <c r="A51" s="61" t="s">
        <v>28</v>
      </c>
      <c r="B51" s="94">
        <f>SUM(B46:B50)</f>
        <v>1162</v>
      </c>
      <c r="C51" s="55">
        <f t="shared" si="13"/>
        <v>100</v>
      </c>
      <c r="D51" s="94">
        <f>SUM(D46:D50)</f>
        <v>1116</v>
      </c>
      <c r="E51" s="55">
        <f t="shared" si="14"/>
        <v>100</v>
      </c>
      <c r="F51" s="41">
        <f>SUM(F46:F50)</f>
        <v>2278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(Adattárház)'!F57+'Táblázat (Adattárház)'!F58</f>
        <v>545</v>
      </c>
      <c r="C55" s="92">
        <f>ROUND(B55/$B$59*100,1)</f>
        <v>46.9</v>
      </c>
      <c r="D55" s="67">
        <f>'Táblázat (Adattárház)'!G57+'Táblázat (Adattárház)'!G58</f>
        <v>480</v>
      </c>
      <c r="E55" s="28">
        <f>ROUND(D55/$D$59*100,1)</f>
        <v>43</v>
      </c>
      <c r="F55" s="67">
        <f>B55+D55</f>
        <v>1025</v>
      </c>
      <c r="G55" s="28">
        <f>ROUND(F55/$F$59*100,1)</f>
        <v>45</v>
      </c>
    </row>
    <row r="56" spans="1:7" ht="15.75">
      <c r="A56" s="98" t="s">
        <v>30</v>
      </c>
      <c r="B56" s="69">
        <f>'Táblázat (Adattárház)'!F59</f>
        <v>271</v>
      </c>
      <c r="C56" s="17">
        <f>ROUND(B56/$B$59*100,1)</f>
        <v>23.3</v>
      </c>
      <c r="D56" s="64">
        <f>'Táblázat (Adattárház)'!G59</f>
        <v>216</v>
      </c>
      <c r="E56" s="65">
        <f>ROUND(D56/$D$59*100,1)</f>
        <v>19.4</v>
      </c>
      <c r="F56" s="69">
        <f>B56+D56</f>
        <v>487</v>
      </c>
      <c r="G56" s="65">
        <f>ROUND(F56/$F$59*100,1)</f>
        <v>21.4</v>
      </c>
    </row>
    <row r="57" spans="1:7" ht="15.75">
      <c r="A57" s="98" t="s">
        <v>79</v>
      </c>
      <c r="B57" s="69">
        <f>'Táblázat (Adattárház)'!F61</f>
        <v>213</v>
      </c>
      <c r="C57" s="17">
        <f>ROUND(B57/$B$59*100,1)</f>
        <v>18.3</v>
      </c>
      <c r="D57" s="64">
        <f>'Táblázat (Adattárház)'!G61</f>
        <v>233</v>
      </c>
      <c r="E57" s="65">
        <f>ROUND(D57/$D$59*100,1)</f>
        <v>20.9</v>
      </c>
      <c r="F57" s="69">
        <f>B57+D57</f>
        <v>446</v>
      </c>
      <c r="G57" s="65">
        <f>ROUND(F57/$F$59*100,1)</f>
        <v>19.6</v>
      </c>
    </row>
    <row r="58" spans="1:7" ht="15.75">
      <c r="A58" s="52" t="s">
        <v>31</v>
      </c>
      <c r="B58" s="68">
        <f>'Táblázat (Adattárház)'!F62</f>
        <v>133</v>
      </c>
      <c r="C58" s="93">
        <f>ROUND(B58/$B$59*100,1)</f>
        <v>11.4</v>
      </c>
      <c r="D58" s="63">
        <f>'Táblázat (Adattárház)'!G62</f>
        <v>187</v>
      </c>
      <c r="E58" s="30">
        <f>ROUND(D58/$D$59*100,1)</f>
        <v>16.8</v>
      </c>
      <c r="F58" s="68">
        <f>B58+D58</f>
        <v>320</v>
      </c>
      <c r="G58" s="30">
        <f>ROUND(F58/$F$59*100,1)</f>
        <v>14</v>
      </c>
    </row>
    <row r="59" spans="1:7" ht="15.75">
      <c r="A59" s="61" t="s">
        <v>15</v>
      </c>
      <c r="B59" s="94">
        <f>SUM(B55:B58)</f>
        <v>1162</v>
      </c>
      <c r="C59" s="62">
        <f>ROUND(B59/$B$59*100,1)</f>
        <v>100</v>
      </c>
      <c r="D59" s="54">
        <f>SUM(D55:D58)</f>
        <v>1116</v>
      </c>
      <c r="E59" s="62">
        <f>ROUND(D59/$D$59*100,1)</f>
        <v>100</v>
      </c>
      <c r="F59" s="54">
        <f>SUM(F55:F58)</f>
        <v>2278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82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(Adattárház)'!B65</f>
        <v>2013. augusztus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423</v>
      </c>
      <c r="C7" s="16">
        <f>ROUND(B7/$B$13*100,1)</f>
        <v>40.1</v>
      </c>
      <c r="D7" s="15">
        <f>'Táblázat (Adattárház)'!J5</f>
        <v>322</v>
      </c>
      <c r="E7" s="17">
        <f>ROUND(D7/$D$13*100,1)</f>
        <v>24.6</v>
      </c>
      <c r="F7" s="15">
        <f aca="true" t="shared" si="0" ref="F7:F12">(B7+D7)</f>
        <v>745</v>
      </c>
      <c r="G7" s="17">
        <f>ROUND(F7/$F$13*100,1)</f>
        <v>31.5</v>
      </c>
      <c r="H7" s="1"/>
    </row>
    <row r="8" spans="1:8" ht="18" customHeight="1">
      <c r="A8" s="14" t="s">
        <v>8</v>
      </c>
      <c r="B8" s="15">
        <f>'Táblázat (Adattárház)'!I6</f>
        <v>251</v>
      </c>
      <c r="C8" s="16">
        <f>ROUND(B8/$B$13*100,1)</f>
        <v>23.8</v>
      </c>
      <c r="D8" s="15">
        <f>'Táblázat (Adattárház)'!J6</f>
        <v>456</v>
      </c>
      <c r="E8" s="17">
        <f>ROUND(D8/$D$13*100,1)</f>
        <v>34.8</v>
      </c>
      <c r="F8" s="15">
        <f t="shared" si="0"/>
        <v>707</v>
      </c>
      <c r="G8" s="17">
        <f>ROUND(F8/$F$13*100,1)</f>
        <v>29.9</v>
      </c>
      <c r="H8" s="1"/>
    </row>
    <row r="9" spans="1:8" ht="18" customHeight="1">
      <c r="A9" s="18" t="s">
        <v>9</v>
      </c>
      <c r="B9" s="19">
        <f>'Táblázat (Adattárház)'!I7</f>
        <v>286</v>
      </c>
      <c r="C9" s="16">
        <f>ROUND(B9/$B$13*100,1)</f>
        <v>27.1</v>
      </c>
      <c r="D9" s="19">
        <f>'Táblázat (Adattárház)'!J7</f>
        <v>249</v>
      </c>
      <c r="E9" s="17">
        <f>ROUND(D9/$D$13*100,1)</f>
        <v>19</v>
      </c>
      <c r="F9" s="15">
        <f t="shared" si="0"/>
        <v>535</v>
      </c>
      <c r="G9" s="17">
        <f>ROUND(F9/$F$13*100,1)</f>
        <v>22.6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960</v>
      </c>
      <c r="C10" s="22">
        <f t="shared" si="1"/>
        <v>91</v>
      </c>
      <c r="D10" s="21">
        <f t="shared" si="1"/>
        <v>1027</v>
      </c>
      <c r="E10" s="80">
        <f t="shared" si="1"/>
        <v>78.4</v>
      </c>
      <c r="F10" s="24">
        <f t="shared" si="0"/>
        <v>1987</v>
      </c>
      <c r="G10" s="23">
        <f t="shared" si="1"/>
        <v>84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94</v>
      </c>
      <c r="C11" s="16">
        <f>ROUND(B11/$B$13*100,1)</f>
        <v>8.9</v>
      </c>
      <c r="D11" s="79">
        <f>'Táblázat (Adattárház)'!J14+'Táblázat (Adattárház)'!J15</f>
        <v>276</v>
      </c>
      <c r="E11" s="28">
        <f>ROUND(D11/$D$13*100,1)</f>
        <v>21.1</v>
      </c>
      <c r="F11" s="75">
        <f t="shared" si="0"/>
        <v>370</v>
      </c>
      <c r="G11" s="17">
        <f>ROUND(F11/$F$13*100,1)</f>
        <v>15.7</v>
      </c>
      <c r="H11" s="1"/>
    </row>
    <row r="12" spans="1:8" ht="18" customHeight="1">
      <c r="A12" s="27" t="s">
        <v>12</v>
      </c>
      <c r="B12" s="15">
        <f>'Táblázat (Adattárház)'!I16</f>
        <v>0</v>
      </c>
      <c r="C12" s="16">
        <f>ROUND(B12/$B$13*100,1)</f>
        <v>0</v>
      </c>
      <c r="D12" s="79">
        <f>'Táblázat (Adattárház)'!J16</f>
        <v>6</v>
      </c>
      <c r="E12" s="30">
        <f>ROUND(D12/$D$13*100,1)</f>
        <v>0.5</v>
      </c>
      <c r="F12" s="19">
        <f t="shared" si="0"/>
        <v>6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1054</v>
      </c>
      <c r="C13" s="33">
        <f t="shared" si="2"/>
        <v>99.9</v>
      </c>
      <c r="D13" s="10">
        <f t="shared" si="2"/>
        <v>1309</v>
      </c>
      <c r="E13" s="81">
        <f t="shared" si="2"/>
        <v>100</v>
      </c>
      <c r="F13" s="10">
        <f t="shared" si="2"/>
        <v>2363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(Adattárház)'!I19</f>
        <v>63</v>
      </c>
      <c r="C17" s="36">
        <f>ROUND(B17/$B$27*100,1)</f>
        <v>6</v>
      </c>
      <c r="D17" s="37">
        <f>'Táblázat (Adattárház)'!J19</f>
        <v>73</v>
      </c>
      <c r="E17" s="36">
        <f>ROUND(D17/$D$27*100,1)</f>
        <v>5.6</v>
      </c>
      <c r="F17" s="37">
        <f aca="true" t="shared" si="3" ref="F17:F26">B17+D17</f>
        <v>136</v>
      </c>
      <c r="G17" s="38">
        <f>ROUND(F17/$F$27*100,1)</f>
        <v>5.8</v>
      </c>
      <c r="H17" s="1"/>
      <c r="I17" s="39"/>
    </row>
    <row r="18" spans="1:9" ht="18" customHeight="1">
      <c r="A18" s="14" t="s">
        <v>16</v>
      </c>
      <c r="B18" s="35">
        <f>'Táblázat (Adattárház)'!I20</f>
        <v>402</v>
      </c>
      <c r="C18" s="36">
        <f aca="true" t="shared" si="4" ref="C18:C26">ROUND(B18/$B$27*100,1)</f>
        <v>38.1</v>
      </c>
      <c r="D18" s="37">
        <f>'Táblázat (Adattárház)'!J20</f>
        <v>455</v>
      </c>
      <c r="E18" s="36">
        <f aca="true" t="shared" si="5" ref="E18:E26">ROUND(D18/$D$27*100,1)</f>
        <v>34.8</v>
      </c>
      <c r="F18" s="37">
        <f t="shared" si="3"/>
        <v>857</v>
      </c>
      <c r="G18" s="38">
        <f aca="true" t="shared" si="6" ref="G18:G26">ROUND(F18/$F$27*100,1)</f>
        <v>36.3</v>
      </c>
      <c r="H18" s="1"/>
      <c r="I18" s="39"/>
    </row>
    <row r="19" spans="1:9" ht="18" customHeight="1">
      <c r="A19" s="14" t="s">
        <v>17</v>
      </c>
      <c r="B19" s="35">
        <f>'Táblázat (Adattárház)'!I22</f>
        <v>348</v>
      </c>
      <c r="C19" s="36">
        <f t="shared" si="4"/>
        <v>33</v>
      </c>
      <c r="D19" s="37">
        <f>'Táblázat (Adattárház)'!J22</f>
        <v>268</v>
      </c>
      <c r="E19" s="36">
        <f t="shared" si="5"/>
        <v>20.5</v>
      </c>
      <c r="F19" s="37">
        <f t="shared" si="3"/>
        <v>616</v>
      </c>
      <c r="G19" s="38">
        <f t="shared" si="6"/>
        <v>26.1</v>
      </c>
      <c r="H19" s="1"/>
      <c r="I19" s="39"/>
    </row>
    <row r="20" spans="1:9" ht="18" customHeight="1">
      <c r="A20" s="14" t="s">
        <v>18</v>
      </c>
      <c r="B20" s="35">
        <f>'Táblázat (Adattárház)'!I23</f>
        <v>23</v>
      </c>
      <c r="C20" s="36">
        <f t="shared" si="4"/>
        <v>2.2</v>
      </c>
      <c r="D20" s="37">
        <f>'Táblázat (Adattárház)'!J23</f>
        <v>42</v>
      </c>
      <c r="E20" s="36">
        <f t="shared" si="5"/>
        <v>3.2</v>
      </c>
      <c r="F20" s="37">
        <f t="shared" si="3"/>
        <v>65</v>
      </c>
      <c r="G20" s="38">
        <f t="shared" si="6"/>
        <v>2.8</v>
      </c>
      <c r="H20" s="1"/>
      <c r="I20" s="39"/>
    </row>
    <row r="21" spans="1:9" ht="18" customHeight="1">
      <c r="A21" s="14" t="s">
        <v>19</v>
      </c>
      <c r="B21" s="35">
        <f>'Táblázat (Adattárház)'!I24</f>
        <v>69</v>
      </c>
      <c r="C21" s="36">
        <f t="shared" si="4"/>
        <v>6.5</v>
      </c>
      <c r="D21" s="37">
        <f>'Táblázat (Adattárház)'!J24</f>
        <v>172</v>
      </c>
      <c r="E21" s="36">
        <f t="shared" si="5"/>
        <v>13.1</v>
      </c>
      <c r="F21" s="37">
        <f t="shared" si="3"/>
        <v>241</v>
      </c>
      <c r="G21" s="38">
        <f t="shared" si="6"/>
        <v>10.2</v>
      </c>
      <c r="H21" s="39"/>
      <c r="I21" s="39"/>
    </row>
    <row r="22" spans="1:9" ht="18" customHeight="1">
      <c r="A22" s="14" t="s">
        <v>20</v>
      </c>
      <c r="B22" s="35">
        <f>'Táblázat (Adattárház)'!I25</f>
        <v>58</v>
      </c>
      <c r="C22" s="36">
        <f t="shared" si="4"/>
        <v>5.5</v>
      </c>
      <c r="D22" s="37">
        <f>'Táblázat (Adattárház)'!J25</f>
        <v>31</v>
      </c>
      <c r="E22" s="36">
        <f t="shared" si="5"/>
        <v>2.4</v>
      </c>
      <c r="F22" s="37">
        <f t="shared" si="3"/>
        <v>89</v>
      </c>
      <c r="G22" s="38">
        <f t="shared" si="6"/>
        <v>3.8</v>
      </c>
      <c r="H22" s="1"/>
      <c r="I22" s="39"/>
    </row>
    <row r="23" spans="1:9" ht="18" customHeight="1">
      <c r="A23" s="14" t="s">
        <v>21</v>
      </c>
      <c r="B23" s="35">
        <f>'Táblázat (Adattárház)'!I26</f>
        <v>59</v>
      </c>
      <c r="C23" s="36">
        <f t="shared" si="4"/>
        <v>5.6</v>
      </c>
      <c r="D23" s="37">
        <f>'Táblázat (Adattárház)'!J26</f>
        <v>188</v>
      </c>
      <c r="E23" s="36">
        <f t="shared" si="5"/>
        <v>14.4</v>
      </c>
      <c r="F23" s="37">
        <f t="shared" si="3"/>
        <v>247</v>
      </c>
      <c r="G23" s="38">
        <f t="shared" si="6"/>
        <v>10.5</v>
      </c>
      <c r="H23" s="1"/>
      <c r="I23" s="39"/>
    </row>
    <row r="24" spans="1:9" ht="18" customHeight="1">
      <c r="A24" s="14" t="s">
        <v>22</v>
      </c>
      <c r="B24" s="35">
        <f>'Táblázat (Adattárház)'!I28</f>
        <v>18</v>
      </c>
      <c r="C24" s="36">
        <f t="shared" si="4"/>
        <v>1.7</v>
      </c>
      <c r="D24" s="37">
        <f>'Táblázat (Adattárház)'!J28</f>
        <v>60</v>
      </c>
      <c r="E24" s="36">
        <f t="shared" si="5"/>
        <v>4.6</v>
      </c>
      <c r="F24" s="37">
        <f t="shared" si="3"/>
        <v>78</v>
      </c>
      <c r="G24" s="38">
        <f t="shared" si="6"/>
        <v>3.3</v>
      </c>
      <c r="H24" s="1"/>
      <c r="I24" s="39"/>
    </row>
    <row r="25" spans="1:9" ht="18" customHeight="1">
      <c r="A25" s="27" t="s">
        <v>23</v>
      </c>
      <c r="B25" s="35">
        <f>'Táblázat (Adattárház)'!I29</f>
        <v>14</v>
      </c>
      <c r="C25" s="36">
        <f t="shared" si="4"/>
        <v>1.3</v>
      </c>
      <c r="D25" s="37">
        <f>'Táblázat (Adattárház)'!J29</f>
        <v>20</v>
      </c>
      <c r="E25" s="36">
        <f t="shared" si="5"/>
        <v>1.5</v>
      </c>
      <c r="F25" s="37">
        <f t="shared" si="3"/>
        <v>34</v>
      </c>
      <c r="G25" s="38">
        <f t="shared" si="6"/>
        <v>1.4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1054</v>
      </c>
      <c r="C27" s="40">
        <f>SUM(C17:C26)</f>
        <v>99.89999999999999</v>
      </c>
      <c r="D27" s="41">
        <f t="shared" si="7"/>
        <v>1309</v>
      </c>
      <c r="E27" s="40">
        <f t="shared" si="7"/>
        <v>100.1</v>
      </c>
      <c r="F27" s="41">
        <f t="shared" si="7"/>
        <v>2363</v>
      </c>
      <c r="G27" s="33">
        <f t="shared" si="7"/>
        <v>100.19999999999999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(Adattárház)'!I34</f>
        <v>4</v>
      </c>
      <c r="C31" s="74">
        <f>ROUND(B31/$B$42*100,1)</f>
        <v>0.4</v>
      </c>
      <c r="D31" s="29">
        <f>'Táblázat (Adattárház)'!J34</f>
        <v>1</v>
      </c>
      <c r="E31" s="74">
        <f>ROUND(D31/$D$42*100,1)</f>
        <v>0.1</v>
      </c>
      <c r="F31" s="29">
        <f aca="true" t="shared" si="8" ref="F31:F41">B31+D31</f>
        <v>5</v>
      </c>
      <c r="G31" s="17">
        <f>ROUND(F31/$F$42*100,1)</f>
        <v>0.2</v>
      </c>
      <c r="H31" s="1"/>
    </row>
    <row r="32" spans="1:8" ht="18" customHeight="1">
      <c r="A32" s="14" t="s">
        <v>102</v>
      </c>
      <c r="B32" s="15">
        <f>'Táblázat (Adattárház)'!I35</f>
        <v>88</v>
      </c>
      <c r="C32" s="74">
        <f aca="true" t="shared" si="9" ref="C32:C41">ROUND(B32/$B$42*100,1)</f>
        <v>8.3</v>
      </c>
      <c r="D32" s="66">
        <f>'Táblázat (Adattárház)'!J35</f>
        <v>54</v>
      </c>
      <c r="E32" s="74">
        <f aca="true" t="shared" si="10" ref="E32:E41">ROUND(D32/$D$42*100,1)</f>
        <v>4.1</v>
      </c>
      <c r="F32" s="66">
        <f t="shared" si="8"/>
        <v>142</v>
      </c>
      <c r="G32" s="17">
        <f aca="true" t="shared" si="11" ref="G32:G41">ROUND(F32/$F$42*100,1)</f>
        <v>6</v>
      </c>
      <c r="H32" s="1"/>
    </row>
    <row r="33" spans="1:8" ht="18" customHeight="1">
      <c r="A33" s="14" t="s">
        <v>69</v>
      </c>
      <c r="B33" s="15">
        <f>'Táblázat (Adattárház)'!I36</f>
        <v>196</v>
      </c>
      <c r="C33" s="74">
        <f t="shared" si="9"/>
        <v>18.6</v>
      </c>
      <c r="D33" s="66">
        <f>'Táblázat (Adattárház)'!J36</f>
        <v>241</v>
      </c>
      <c r="E33" s="74">
        <f t="shared" si="10"/>
        <v>18.4</v>
      </c>
      <c r="F33" s="66">
        <f t="shared" si="8"/>
        <v>437</v>
      </c>
      <c r="G33" s="17">
        <f t="shared" si="11"/>
        <v>18.5</v>
      </c>
      <c r="H33" s="1"/>
    </row>
    <row r="34" spans="1:8" ht="18" customHeight="1">
      <c r="A34" s="14" t="s">
        <v>70</v>
      </c>
      <c r="B34" s="15">
        <f>'Táblázat (Adattárház)'!I37</f>
        <v>125</v>
      </c>
      <c r="C34" s="74">
        <f t="shared" si="9"/>
        <v>11.9</v>
      </c>
      <c r="D34" s="66">
        <f>'Táblázat (Adattárház)'!J37</f>
        <v>159</v>
      </c>
      <c r="E34" s="74">
        <f t="shared" si="10"/>
        <v>12.1</v>
      </c>
      <c r="F34" s="66">
        <f t="shared" si="8"/>
        <v>284</v>
      </c>
      <c r="G34" s="17">
        <f t="shared" si="11"/>
        <v>12</v>
      </c>
      <c r="H34" s="1"/>
    </row>
    <row r="35" spans="1:8" ht="18" customHeight="1">
      <c r="A35" s="14" t="s">
        <v>71</v>
      </c>
      <c r="B35" s="15">
        <f>'Táblázat (Adattárház)'!I38</f>
        <v>103</v>
      </c>
      <c r="C35" s="74">
        <f t="shared" si="9"/>
        <v>9.8</v>
      </c>
      <c r="D35" s="66">
        <f>'Táblázat (Adattárház)'!J38</f>
        <v>162</v>
      </c>
      <c r="E35" s="74">
        <f t="shared" si="10"/>
        <v>12.4</v>
      </c>
      <c r="F35" s="66">
        <f t="shared" si="8"/>
        <v>265</v>
      </c>
      <c r="G35" s="17">
        <f t="shared" si="11"/>
        <v>11.2</v>
      </c>
      <c r="H35" s="1"/>
    </row>
    <row r="36" spans="1:8" ht="18" customHeight="1">
      <c r="A36" s="14" t="s">
        <v>72</v>
      </c>
      <c r="B36" s="15">
        <f>'Táblázat (Adattárház)'!I39</f>
        <v>106</v>
      </c>
      <c r="C36" s="74">
        <f t="shared" si="9"/>
        <v>10.1</v>
      </c>
      <c r="D36" s="66">
        <f>'Táblázat (Adattárház)'!J39</f>
        <v>163</v>
      </c>
      <c r="E36" s="74">
        <f t="shared" si="10"/>
        <v>12.5</v>
      </c>
      <c r="F36" s="66">
        <f t="shared" si="8"/>
        <v>269</v>
      </c>
      <c r="G36" s="17">
        <f t="shared" si="11"/>
        <v>11.4</v>
      </c>
      <c r="H36" s="1"/>
    </row>
    <row r="37" spans="1:8" ht="18" customHeight="1">
      <c r="A37" s="14" t="s">
        <v>73</v>
      </c>
      <c r="B37" s="15">
        <f>'Táblázat (Adattárház)'!I40</f>
        <v>94</v>
      </c>
      <c r="C37" s="74">
        <f t="shared" si="9"/>
        <v>8.9</v>
      </c>
      <c r="D37" s="66">
        <f>'Táblázat (Adattárház)'!J40</f>
        <v>163</v>
      </c>
      <c r="E37" s="74">
        <f t="shared" si="10"/>
        <v>12.5</v>
      </c>
      <c r="F37" s="66">
        <f t="shared" si="8"/>
        <v>257</v>
      </c>
      <c r="G37" s="17">
        <f t="shared" si="11"/>
        <v>10.9</v>
      </c>
      <c r="H37" s="1" t="s">
        <v>25</v>
      </c>
    </row>
    <row r="38" spans="1:8" ht="18" customHeight="1">
      <c r="A38" s="27" t="s">
        <v>74</v>
      </c>
      <c r="B38" s="76">
        <f>'Táblázat (Adattárház)'!I41</f>
        <v>107</v>
      </c>
      <c r="C38" s="74">
        <f t="shared" si="9"/>
        <v>10.2</v>
      </c>
      <c r="D38" s="69">
        <f>'Táblázat (Adattárház)'!J41</f>
        <v>143</v>
      </c>
      <c r="E38" s="74">
        <f t="shared" si="10"/>
        <v>10.9</v>
      </c>
      <c r="F38" s="69">
        <f t="shared" si="8"/>
        <v>250</v>
      </c>
      <c r="G38" s="17">
        <f t="shared" si="11"/>
        <v>10.6</v>
      </c>
      <c r="H38" s="1"/>
    </row>
    <row r="39" spans="1:8" ht="18" customHeight="1">
      <c r="A39" s="27" t="s">
        <v>75</v>
      </c>
      <c r="B39" s="76">
        <f>'Táblázat (Adattárház)'!I42</f>
        <v>109</v>
      </c>
      <c r="C39" s="74">
        <f t="shared" si="9"/>
        <v>10.3</v>
      </c>
      <c r="D39" s="69">
        <f>'Táblázat (Adattárház)'!J42</f>
        <v>142</v>
      </c>
      <c r="E39" s="74">
        <f t="shared" si="10"/>
        <v>10.8</v>
      </c>
      <c r="F39" s="69">
        <f t="shared" si="8"/>
        <v>251</v>
      </c>
      <c r="G39" s="17">
        <f t="shared" si="11"/>
        <v>10.6</v>
      </c>
      <c r="H39" s="1"/>
    </row>
    <row r="40" spans="1:7" ht="18" customHeight="1">
      <c r="A40" s="27" t="s">
        <v>76</v>
      </c>
      <c r="B40" s="76">
        <f>'Táblázat (Adattárház)'!I43</f>
        <v>110</v>
      </c>
      <c r="C40" s="74">
        <f t="shared" si="9"/>
        <v>10.4</v>
      </c>
      <c r="D40" s="69">
        <f>'Táblázat (Adattárház)'!J43</f>
        <v>76</v>
      </c>
      <c r="E40" s="74">
        <f t="shared" si="10"/>
        <v>5.8</v>
      </c>
      <c r="F40" s="69">
        <f t="shared" si="8"/>
        <v>186</v>
      </c>
      <c r="G40" s="17">
        <f t="shared" si="11"/>
        <v>7.9</v>
      </c>
    </row>
    <row r="41" spans="1:7" ht="18" customHeight="1">
      <c r="A41" s="43" t="s">
        <v>77</v>
      </c>
      <c r="B41" s="44">
        <f>'Táblázat (Adattárház)'!I44</f>
        <v>12</v>
      </c>
      <c r="C41" s="74">
        <f t="shared" si="9"/>
        <v>1.1</v>
      </c>
      <c r="D41" s="68">
        <f>'Táblázat (Adattárház)'!J44</f>
        <v>5</v>
      </c>
      <c r="E41" s="74">
        <f t="shared" si="10"/>
        <v>0.4</v>
      </c>
      <c r="F41" s="68">
        <f t="shared" si="8"/>
        <v>17</v>
      </c>
      <c r="G41" s="17">
        <f t="shared" si="11"/>
        <v>0.7</v>
      </c>
    </row>
    <row r="42" spans="1:7" ht="18" customHeight="1">
      <c r="A42" s="45" t="s">
        <v>15</v>
      </c>
      <c r="B42" s="12">
        <f aca="true" t="shared" si="12" ref="B42:G42">SUM(B31:B41)</f>
        <v>1054</v>
      </c>
      <c r="C42" s="46">
        <f t="shared" si="12"/>
        <v>100</v>
      </c>
      <c r="D42" s="12">
        <f t="shared" si="12"/>
        <v>1309</v>
      </c>
      <c r="E42" s="33">
        <f t="shared" si="12"/>
        <v>100</v>
      </c>
      <c r="F42" s="12">
        <f t="shared" si="12"/>
        <v>2363</v>
      </c>
      <c r="G42" s="46">
        <f t="shared" si="12"/>
        <v>100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(Adattárház)'!I46</f>
        <v>84</v>
      </c>
      <c r="C46" s="95">
        <f aca="true" t="shared" si="13" ref="C46:C51">ROUND(B46/$B$51*100,1)</f>
        <v>8</v>
      </c>
      <c r="D46" s="91">
        <f>'Táblázat (Adattárház)'!J46+'Táblázat (Adattárház)'!J55</f>
        <v>94</v>
      </c>
      <c r="E46" s="92">
        <f aca="true" t="shared" si="14" ref="E46:E51">ROUND(D46/$D$51*100,1)</f>
        <v>7.2</v>
      </c>
      <c r="F46" s="29">
        <f>B46+D46</f>
        <v>178</v>
      </c>
      <c r="G46" s="28">
        <f aca="true" t="shared" si="15" ref="G46:G51">ROUND(F46/$F$51*100,1)</f>
        <v>7.5</v>
      </c>
    </row>
    <row r="47" spans="1:7" ht="18" customHeight="1">
      <c r="A47" s="52" t="s">
        <v>117</v>
      </c>
      <c r="B47" s="64">
        <f>'Táblázat (Adattárház)'!I47+'Táblázat (Adattárház)'!I48+'Táblázat (Adattárház)'!I49</f>
        <v>28</v>
      </c>
      <c r="C47" s="74">
        <f t="shared" si="13"/>
        <v>2.7</v>
      </c>
      <c r="D47" s="64">
        <f>'Táblázat (Adattárház)'!J47+'Táblázat (Adattárház)'!J48+'Táblázat (Adattárház)'!J49+'Táblázat (Adattárház)'!J50</f>
        <v>10</v>
      </c>
      <c r="E47" s="17">
        <f t="shared" si="14"/>
        <v>0.8</v>
      </c>
      <c r="F47" s="66">
        <f>B47+D47</f>
        <v>38</v>
      </c>
      <c r="G47" s="65">
        <f t="shared" si="15"/>
        <v>1.6</v>
      </c>
    </row>
    <row r="48" spans="1:7" ht="18" customHeight="1">
      <c r="A48" s="52" t="s">
        <v>87</v>
      </c>
      <c r="B48" s="64">
        <f>'Táblázat (Adattárház)'!I51</f>
        <v>0</v>
      </c>
      <c r="C48" s="74">
        <f t="shared" si="13"/>
        <v>0</v>
      </c>
      <c r="D48" s="64">
        <f>'Táblázat (Adattárház)'!J51</f>
        <v>0</v>
      </c>
      <c r="E48" s="17">
        <f t="shared" si="14"/>
        <v>0</v>
      </c>
      <c r="F48" s="66">
        <f>B48+D48</f>
        <v>0</v>
      </c>
      <c r="G48" s="65">
        <f t="shared" si="15"/>
        <v>0</v>
      </c>
    </row>
    <row r="49" spans="1:7" ht="18" customHeight="1">
      <c r="A49" s="52" t="s">
        <v>115</v>
      </c>
      <c r="B49" s="64">
        <f>'Táblázat (Adattárház)'!I52</f>
        <v>362</v>
      </c>
      <c r="C49" s="74">
        <f t="shared" si="13"/>
        <v>34.3</v>
      </c>
      <c r="D49" s="64">
        <f>'Táblázat (Adattárház)'!J52</f>
        <v>447</v>
      </c>
      <c r="E49" s="17">
        <f t="shared" si="14"/>
        <v>34.1</v>
      </c>
      <c r="F49" s="64">
        <f>'Táblázat (Adattárház)'!K52</f>
        <v>809</v>
      </c>
      <c r="G49" s="65">
        <f t="shared" si="15"/>
        <v>34.2</v>
      </c>
    </row>
    <row r="50" spans="1:7" ht="18" customHeight="1">
      <c r="A50" s="53" t="s">
        <v>27</v>
      </c>
      <c r="B50" s="63">
        <f>'Táblázat (Adattárház)'!I53</f>
        <v>580</v>
      </c>
      <c r="C50" s="74">
        <f t="shared" si="13"/>
        <v>55</v>
      </c>
      <c r="D50" s="63">
        <f>'Táblázat (Adattárház)'!J53</f>
        <v>758</v>
      </c>
      <c r="E50" s="93">
        <f t="shared" si="14"/>
        <v>57.9</v>
      </c>
      <c r="F50" s="31">
        <f>B50+D50</f>
        <v>1338</v>
      </c>
      <c r="G50" s="30">
        <f t="shared" si="15"/>
        <v>56.6</v>
      </c>
    </row>
    <row r="51" spans="1:7" ht="18" customHeight="1">
      <c r="A51" s="61" t="s">
        <v>28</v>
      </c>
      <c r="B51" s="94">
        <f>SUM(B46:B50)</f>
        <v>1054</v>
      </c>
      <c r="C51" s="55">
        <f t="shared" si="13"/>
        <v>100</v>
      </c>
      <c r="D51" s="94">
        <f>SUM(D46:D50)</f>
        <v>1309</v>
      </c>
      <c r="E51" s="55">
        <f t="shared" si="14"/>
        <v>100</v>
      </c>
      <c r="F51" s="41">
        <f>SUM(F46:F50)</f>
        <v>2363</v>
      </c>
      <c r="G51" s="55">
        <f t="shared" si="15"/>
        <v>100</v>
      </c>
    </row>
    <row r="52" spans="1:7" ht="18" customHeight="1">
      <c r="A52" s="56"/>
      <c r="B52" s="57"/>
      <c r="C52" s="1"/>
      <c r="D52" s="57"/>
      <c r="E52" s="1"/>
      <c r="F52" s="57"/>
      <c r="G52" s="1"/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26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27"/>
      <c r="B55" s="99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7" t="s">
        <v>32</v>
      </c>
      <c r="B56" s="67">
        <f>'Táblázat (Adattárház)'!I57+'Táblázat (Adattárház)'!I58</f>
        <v>576</v>
      </c>
      <c r="C56" s="92">
        <f>ROUND(B56/$B$60*100,1)</f>
        <v>54.6</v>
      </c>
      <c r="D56" s="67">
        <f>'Táblázat (Adattárház)'!J57+'Táblázat (Adattárház)'!J58</f>
        <v>610</v>
      </c>
      <c r="E56" s="28">
        <f>ROUND(D56/$D$60*100,1)</f>
        <v>46.6</v>
      </c>
      <c r="F56" s="67">
        <f>B56+D56</f>
        <v>1186</v>
      </c>
      <c r="G56" s="28">
        <f>ROUND(F56/$F$60*100,1)</f>
        <v>50.2</v>
      </c>
    </row>
    <row r="57" spans="1:7" ht="15.75">
      <c r="A57" s="98" t="s">
        <v>30</v>
      </c>
      <c r="B57" s="69">
        <f>'Táblázat (Adattárház)'!I59</f>
        <v>240</v>
      </c>
      <c r="C57" s="17">
        <f>ROUND(B57/$B$60*100,1)</f>
        <v>22.8</v>
      </c>
      <c r="D57" s="64">
        <f>'Táblázat (Adattárház)'!J59</f>
        <v>251</v>
      </c>
      <c r="E57" s="65">
        <f>ROUND(D57/$D$60*100,1)</f>
        <v>19.2</v>
      </c>
      <c r="F57" s="69">
        <f>B57+D57</f>
        <v>491</v>
      </c>
      <c r="G57" s="65">
        <f>ROUND(F57/$F$60*100,1)</f>
        <v>20.8</v>
      </c>
    </row>
    <row r="58" spans="1:7" ht="15.75">
      <c r="A58" s="98" t="s">
        <v>79</v>
      </c>
      <c r="B58" s="69">
        <f>'Táblázat (Adattárház)'!I61</f>
        <v>152</v>
      </c>
      <c r="C58" s="17">
        <f>ROUND(B58/$B$60*100,1)</f>
        <v>14.4</v>
      </c>
      <c r="D58" s="64">
        <f>'Táblázat (Adattárház)'!J61</f>
        <v>267</v>
      </c>
      <c r="E58" s="65">
        <f>ROUND(D58/$D$60*100,1)</f>
        <v>20.4</v>
      </c>
      <c r="F58" s="69">
        <f>B58+D58</f>
        <v>419</v>
      </c>
      <c r="G58" s="65">
        <f>ROUND(F58/$F$60*100,1)</f>
        <v>17.7</v>
      </c>
    </row>
    <row r="59" spans="1:7" ht="15.75">
      <c r="A59" s="52" t="s">
        <v>31</v>
      </c>
      <c r="B59" s="68">
        <f>'Táblázat (Adattárház)'!I62</f>
        <v>86</v>
      </c>
      <c r="C59" s="93">
        <f>ROUND(B59/$B$60*100,1)</f>
        <v>8.2</v>
      </c>
      <c r="D59" s="63">
        <f>'Táblázat (Adattárház)'!J62</f>
        <v>181</v>
      </c>
      <c r="E59" s="30">
        <f>ROUND(D59/$D$60*100,1)</f>
        <v>13.8</v>
      </c>
      <c r="F59" s="68">
        <f>B59+D59</f>
        <v>267</v>
      </c>
      <c r="G59" s="30">
        <f>ROUND(F59/$F$60*100,1)</f>
        <v>11.3</v>
      </c>
    </row>
    <row r="60" spans="1:7" ht="15.75">
      <c r="A60" s="61" t="s">
        <v>15</v>
      </c>
      <c r="B60" s="94">
        <f>SUM(B56:B59)</f>
        <v>1054</v>
      </c>
      <c r="C60" s="62">
        <f>ROUND(B60/$B$60*100,1)</f>
        <v>100</v>
      </c>
      <c r="D60" s="54">
        <f>SUM(D56:D59)</f>
        <v>1309</v>
      </c>
      <c r="E60" s="62">
        <f>ROUND(D60/$D$60*100,1)</f>
        <v>100</v>
      </c>
      <c r="F60" s="54">
        <f>SUM(F56:F59)</f>
        <v>2363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83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(Adattárház)'!B65</f>
        <v>2013. augusztus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551</v>
      </c>
      <c r="C7" s="16">
        <f>ROUND(B7/$B$13*100,1)</f>
        <v>45</v>
      </c>
      <c r="D7" s="15">
        <f>'Táblázat (Adattárház)'!M5</f>
        <v>311</v>
      </c>
      <c r="E7" s="17">
        <f>ROUND(D7/$D$13*100,1)</f>
        <v>27.8</v>
      </c>
      <c r="F7" s="15">
        <f aca="true" t="shared" si="0" ref="F7:F12">(B7+D7)</f>
        <v>862</v>
      </c>
      <c r="G7" s="17">
        <f>ROUND(F7/$F$13*100,1)</f>
        <v>36.8</v>
      </c>
      <c r="H7" s="1"/>
    </row>
    <row r="8" spans="1:8" ht="18" customHeight="1">
      <c r="A8" s="14" t="s">
        <v>8</v>
      </c>
      <c r="B8" s="15">
        <f>'Táblázat (Adattárház)'!L6</f>
        <v>208</v>
      </c>
      <c r="C8" s="16">
        <f>ROUND(B8/$B$13*100,1)</f>
        <v>17</v>
      </c>
      <c r="D8" s="15">
        <f>'Táblázat (Adattárház)'!M6</f>
        <v>289</v>
      </c>
      <c r="E8" s="17">
        <f>ROUND(D8/$D$13*100,1)</f>
        <v>25.8</v>
      </c>
      <c r="F8" s="15">
        <f t="shared" si="0"/>
        <v>497</v>
      </c>
      <c r="G8" s="17">
        <f>ROUND(F8/$F$13*100,1)</f>
        <v>21.2</v>
      </c>
      <c r="H8" s="1"/>
    </row>
    <row r="9" spans="1:8" ht="18" customHeight="1">
      <c r="A9" s="18" t="s">
        <v>9</v>
      </c>
      <c r="B9" s="19">
        <f>'Táblázat (Adattárház)'!L7</f>
        <v>402</v>
      </c>
      <c r="C9" s="16">
        <f>ROUND(B9/$B$13*100,1)</f>
        <v>32.8</v>
      </c>
      <c r="D9" s="19">
        <f>'Táblázat (Adattárház)'!M7</f>
        <v>368</v>
      </c>
      <c r="E9" s="17">
        <f>ROUND(D9/$D$13*100,1)</f>
        <v>32.9</v>
      </c>
      <c r="F9" s="15">
        <f t="shared" si="0"/>
        <v>770</v>
      </c>
      <c r="G9" s="17">
        <f>ROUND(F9/$F$13*100,1)</f>
        <v>32.8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1161</v>
      </c>
      <c r="C10" s="22">
        <f t="shared" si="1"/>
        <v>94.8</v>
      </c>
      <c r="D10" s="21">
        <f t="shared" si="1"/>
        <v>968</v>
      </c>
      <c r="E10" s="80">
        <f t="shared" si="1"/>
        <v>86.5</v>
      </c>
      <c r="F10" s="24">
        <f t="shared" si="0"/>
        <v>2129</v>
      </c>
      <c r="G10" s="23">
        <f t="shared" si="1"/>
        <v>90.8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62</v>
      </c>
      <c r="C11" s="16">
        <f>ROUND(B11/$B$13*100,1)</f>
        <v>5.1</v>
      </c>
      <c r="D11" s="79">
        <f>'Táblázat (Adattárház)'!M14+'Táblázat (Adattárház)'!M15</f>
        <v>151</v>
      </c>
      <c r="E11" s="28">
        <f>ROUND(D11/$D$13*100,1)</f>
        <v>13.5</v>
      </c>
      <c r="F11" s="75">
        <f t="shared" si="0"/>
        <v>213</v>
      </c>
      <c r="G11" s="17">
        <f>ROUND(F11/$F$13*100,1)</f>
        <v>9.1</v>
      </c>
      <c r="H11" s="1"/>
    </row>
    <row r="12" spans="1:8" ht="18" customHeight="1">
      <c r="A12" s="27" t="s">
        <v>12</v>
      </c>
      <c r="B12" s="15">
        <f>'Táblázat (Adattárház)'!L16</f>
        <v>2</v>
      </c>
      <c r="C12" s="16">
        <f>ROUND(B12/$B$13*100,1)</f>
        <v>0.2</v>
      </c>
      <c r="D12" s="79">
        <f>'Táblázat (Adattárház)'!M16</f>
        <v>0</v>
      </c>
      <c r="E12" s="30">
        <f>ROUND(D12/$D$13*100,1)</f>
        <v>0</v>
      </c>
      <c r="F12" s="19">
        <f t="shared" si="0"/>
        <v>2</v>
      </c>
      <c r="G12" s="17">
        <f>ROUND(F12/$F$13*100,1)</f>
        <v>0.1</v>
      </c>
      <c r="H12" s="1"/>
    </row>
    <row r="13" spans="1:8" ht="18" customHeight="1">
      <c r="A13" s="32" t="s">
        <v>13</v>
      </c>
      <c r="B13" s="10">
        <f aca="true" t="shared" si="2" ref="B13:G13">B10+B11+B12</f>
        <v>1225</v>
      </c>
      <c r="C13" s="33">
        <f t="shared" si="2"/>
        <v>100.1</v>
      </c>
      <c r="D13" s="10">
        <f t="shared" si="2"/>
        <v>1119</v>
      </c>
      <c r="E13" s="81">
        <f t="shared" si="2"/>
        <v>100</v>
      </c>
      <c r="F13" s="10">
        <f t="shared" si="2"/>
        <v>2344</v>
      </c>
      <c r="G13" s="33">
        <f t="shared" si="2"/>
        <v>99.99999999999999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(Adattárház)'!L19</f>
        <v>61</v>
      </c>
      <c r="C17" s="36">
        <f>ROUND(B17/$B$27*100,1)</f>
        <v>5</v>
      </c>
      <c r="D17" s="37">
        <f>'Táblázat (Adattárház)'!M19</f>
        <v>79</v>
      </c>
      <c r="E17" s="36">
        <f>ROUND(D17/$D$27*100,1)</f>
        <v>7.1</v>
      </c>
      <c r="F17" s="37">
        <f aca="true" t="shared" si="3" ref="F17:F26">B17+D17</f>
        <v>140</v>
      </c>
      <c r="G17" s="38">
        <f>ROUND(F17/$F$27*100,1)</f>
        <v>6</v>
      </c>
      <c r="H17" s="1"/>
      <c r="I17" s="39"/>
    </row>
    <row r="18" spans="1:9" ht="18" customHeight="1">
      <c r="A18" s="14" t="s">
        <v>16</v>
      </c>
      <c r="B18" s="35">
        <f>'Táblázat (Adattárház)'!L20</f>
        <v>501</v>
      </c>
      <c r="C18" s="36">
        <f aca="true" t="shared" si="4" ref="C18:C26">ROUND(B18/$B$27*100,1)</f>
        <v>40.9</v>
      </c>
      <c r="D18" s="37">
        <f>'Táblázat (Adattárház)'!M20</f>
        <v>501</v>
      </c>
      <c r="E18" s="36">
        <f aca="true" t="shared" si="5" ref="E18:E26">ROUND(D18/$D$27*100,1)</f>
        <v>44.8</v>
      </c>
      <c r="F18" s="37">
        <f t="shared" si="3"/>
        <v>1002</v>
      </c>
      <c r="G18" s="38">
        <f aca="true" t="shared" si="6" ref="G18:G26">ROUND(F18/$F$27*100,1)</f>
        <v>42.7</v>
      </c>
      <c r="H18" s="1"/>
      <c r="I18" s="39"/>
    </row>
    <row r="19" spans="1:9" ht="18" customHeight="1">
      <c r="A19" s="14" t="s">
        <v>17</v>
      </c>
      <c r="B19" s="35">
        <f>'Táblázat (Adattárház)'!L22</f>
        <v>470</v>
      </c>
      <c r="C19" s="36">
        <f t="shared" si="4"/>
        <v>38.4</v>
      </c>
      <c r="D19" s="37">
        <f>'Táblázat (Adattárház)'!M22</f>
        <v>240</v>
      </c>
      <c r="E19" s="36">
        <f t="shared" si="5"/>
        <v>21.4</v>
      </c>
      <c r="F19" s="37">
        <f t="shared" si="3"/>
        <v>710</v>
      </c>
      <c r="G19" s="38">
        <f t="shared" si="6"/>
        <v>30.3</v>
      </c>
      <c r="H19" s="1"/>
      <c r="I19" s="39"/>
    </row>
    <row r="20" spans="1:9" ht="18" customHeight="1">
      <c r="A20" s="14" t="s">
        <v>18</v>
      </c>
      <c r="B20" s="35">
        <f>'Táblázat (Adattárház)'!L23</f>
        <v>12</v>
      </c>
      <c r="C20" s="36">
        <f t="shared" si="4"/>
        <v>1</v>
      </c>
      <c r="D20" s="37">
        <f>'Táblázat (Adattárház)'!M23</f>
        <v>34</v>
      </c>
      <c r="E20" s="36">
        <f t="shared" si="5"/>
        <v>3</v>
      </c>
      <c r="F20" s="37">
        <f t="shared" si="3"/>
        <v>46</v>
      </c>
      <c r="G20" s="38">
        <f t="shared" si="6"/>
        <v>2</v>
      </c>
      <c r="H20" s="1"/>
      <c r="I20" s="39"/>
    </row>
    <row r="21" spans="1:9" ht="18" customHeight="1">
      <c r="A21" s="14" t="s">
        <v>19</v>
      </c>
      <c r="B21" s="35">
        <f>'Táblázat (Adattárház)'!L24</f>
        <v>77</v>
      </c>
      <c r="C21" s="36">
        <f t="shared" si="4"/>
        <v>6.3</v>
      </c>
      <c r="D21" s="37">
        <f>'Táblázat (Adattárház)'!M24</f>
        <v>92</v>
      </c>
      <c r="E21" s="36">
        <f t="shared" si="5"/>
        <v>8.2</v>
      </c>
      <c r="F21" s="37">
        <f t="shared" si="3"/>
        <v>169</v>
      </c>
      <c r="G21" s="38">
        <f t="shared" si="6"/>
        <v>7.2</v>
      </c>
      <c r="H21" s="39"/>
      <c r="I21" s="39"/>
    </row>
    <row r="22" spans="1:9" ht="18" customHeight="1">
      <c r="A22" s="14" t="s">
        <v>20</v>
      </c>
      <c r="B22" s="35">
        <f>'Táblázat (Adattárház)'!L25</f>
        <v>28</v>
      </c>
      <c r="C22" s="36">
        <f t="shared" si="4"/>
        <v>2.3</v>
      </c>
      <c r="D22" s="37">
        <f>'Táblázat (Adattárház)'!M25</f>
        <v>18</v>
      </c>
      <c r="E22" s="36">
        <f t="shared" si="5"/>
        <v>1.6</v>
      </c>
      <c r="F22" s="37">
        <f t="shared" si="3"/>
        <v>46</v>
      </c>
      <c r="G22" s="38">
        <f t="shared" si="6"/>
        <v>2</v>
      </c>
      <c r="H22" s="1"/>
      <c r="I22" s="39"/>
    </row>
    <row r="23" spans="1:9" ht="18" customHeight="1">
      <c r="A23" s="14" t="s">
        <v>21</v>
      </c>
      <c r="B23" s="35">
        <f>'Táblázat (Adattárház)'!L26</f>
        <v>57</v>
      </c>
      <c r="C23" s="36">
        <f t="shared" si="4"/>
        <v>4.7</v>
      </c>
      <c r="D23" s="37">
        <f>'Táblázat (Adattárház)'!M26</f>
        <v>119</v>
      </c>
      <c r="E23" s="36">
        <f t="shared" si="5"/>
        <v>10.6</v>
      </c>
      <c r="F23" s="37">
        <f t="shared" si="3"/>
        <v>176</v>
      </c>
      <c r="G23" s="38">
        <f t="shared" si="6"/>
        <v>7.5</v>
      </c>
      <c r="H23" s="1"/>
      <c r="I23" s="39"/>
    </row>
    <row r="24" spans="1:9" ht="18" customHeight="1">
      <c r="A24" s="14" t="s">
        <v>22</v>
      </c>
      <c r="B24" s="35">
        <f>'Táblázat (Adattárház)'!L28</f>
        <v>10</v>
      </c>
      <c r="C24" s="36">
        <f t="shared" si="4"/>
        <v>0.8</v>
      </c>
      <c r="D24" s="37">
        <f>'Táblázat (Adattárház)'!M28</f>
        <v>28</v>
      </c>
      <c r="E24" s="36">
        <f t="shared" si="5"/>
        <v>2.5</v>
      </c>
      <c r="F24" s="37">
        <f t="shared" si="3"/>
        <v>38</v>
      </c>
      <c r="G24" s="38">
        <f t="shared" si="6"/>
        <v>1.6</v>
      </c>
      <c r="H24" s="1"/>
      <c r="I24" s="39"/>
    </row>
    <row r="25" spans="1:9" ht="18" customHeight="1">
      <c r="A25" s="27" t="s">
        <v>23</v>
      </c>
      <c r="B25" s="35">
        <f>'Táblázat (Adattárház)'!L29</f>
        <v>9</v>
      </c>
      <c r="C25" s="36">
        <f t="shared" si="4"/>
        <v>0.7</v>
      </c>
      <c r="D25" s="37">
        <f>'Táblázat (Adattárház)'!M29</f>
        <v>8</v>
      </c>
      <c r="E25" s="36">
        <f t="shared" si="5"/>
        <v>0.7</v>
      </c>
      <c r="F25" s="37">
        <f t="shared" si="3"/>
        <v>17</v>
      </c>
      <c r="G25" s="38">
        <f t="shared" si="6"/>
        <v>0.7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1225</v>
      </c>
      <c r="C27" s="40">
        <f>SUM(C17:C26)</f>
        <v>100.1</v>
      </c>
      <c r="D27" s="41">
        <f t="shared" si="7"/>
        <v>1119</v>
      </c>
      <c r="E27" s="40">
        <f t="shared" si="7"/>
        <v>99.89999999999999</v>
      </c>
      <c r="F27" s="41">
        <f t="shared" si="7"/>
        <v>2344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(Adattárház)'!L34</f>
        <v>1</v>
      </c>
      <c r="C31" s="74">
        <f>ROUND(B31/$B$42*100,1)</f>
        <v>0.1</v>
      </c>
      <c r="D31" s="29">
        <f>'Táblázat (Adattárház)'!M34</f>
        <v>2</v>
      </c>
      <c r="E31" s="74">
        <f>ROUND(D31/$D$42*100,1)</f>
        <v>0.2</v>
      </c>
      <c r="F31" s="29">
        <f aca="true" t="shared" si="8" ref="F31:F41">B31+D31</f>
        <v>3</v>
      </c>
      <c r="G31" s="17">
        <f>ROUND(F31/$F$42*100,1)</f>
        <v>0.1</v>
      </c>
      <c r="H31" s="1"/>
    </row>
    <row r="32" spans="1:8" ht="18" customHeight="1">
      <c r="A32" s="14" t="s">
        <v>102</v>
      </c>
      <c r="B32" s="15">
        <f>'Táblázat (Adattárház)'!L35</f>
        <v>96</v>
      </c>
      <c r="C32" s="74">
        <f aca="true" t="shared" si="9" ref="C32:C41">ROUND(B32/$B$42*100,1)</f>
        <v>7.8</v>
      </c>
      <c r="D32" s="66">
        <f>'Táblázat (Adattárház)'!M35</f>
        <v>43</v>
      </c>
      <c r="E32" s="74">
        <f aca="true" t="shared" si="10" ref="E32:E41">ROUND(D32/$D$42*100,1)</f>
        <v>3.8</v>
      </c>
      <c r="F32" s="66">
        <f t="shared" si="8"/>
        <v>139</v>
      </c>
      <c r="G32" s="17">
        <f aca="true" t="shared" si="11" ref="G32:G41">ROUND(F32/$F$42*100,1)</f>
        <v>5.9</v>
      </c>
      <c r="H32" s="1"/>
    </row>
    <row r="33" spans="1:8" ht="18" customHeight="1">
      <c r="A33" s="14" t="s">
        <v>69</v>
      </c>
      <c r="B33" s="15">
        <f>'Táblázat (Adattárház)'!L36</f>
        <v>190</v>
      </c>
      <c r="C33" s="74">
        <f t="shared" si="9"/>
        <v>15.5</v>
      </c>
      <c r="D33" s="66">
        <f>'Táblázat (Adattárház)'!M36</f>
        <v>161</v>
      </c>
      <c r="E33" s="74">
        <f t="shared" si="10"/>
        <v>14.4</v>
      </c>
      <c r="F33" s="66">
        <f t="shared" si="8"/>
        <v>351</v>
      </c>
      <c r="G33" s="17">
        <f t="shared" si="11"/>
        <v>15</v>
      </c>
      <c r="H33" s="1"/>
    </row>
    <row r="34" spans="1:8" ht="18" customHeight="1">
      <c r="A34" s="14" t="s">
        <v>70</v>
      </c>
      <c r="B34" s="15">
        <f>'Táblázat (Adattárház)'!L37</f>
        <v>132</v>
      </c>
      <c r="C34" s="74">
        <f t="shared" si="9"/>
        <v>10.8</v>
      </c>
      <c r="D34" s="66">
        <f>'Táblázat (Adattárház)'!M37</f>
        <v>120</v>
      </c>
      <c r="E34" s="74">
        <f t="shared" si="10"/>
        <v>10.7</v>
      </c>
      <c r="F34" s="66">
        <f t="shared" si="8"/>
        <v>252</v>
      </c>
      <c r="G34" s="17">
        <f t="shared" si="11"/>
        <v>10.8</v>
      </c>
      <c r="H34" s="1"/>
    </row>
    <row r="35" spans="1:8" ht="18" customHeight="1">
      <c r="A35" s="14" t="s">
        <v>71</v>
      </c>
      <c r="B35" s="15">
        <f>'Táblázat (Adattárház)'!L38</f>
        <v>126</v>
      </c>
      <c r="C35" s="74">
        <f t="shared" si="9"/>
        <v>10.3</v>
      </c>
      <c r="D35" s="66">
        <f>'Táblázat (Adattárház)'!M38</f>
        <v>118</v>
      </c>
      <c r="E35" s="74">
        <f t="shared" si="10"/>
        <v>10.5</v>
      </c>
      <c r="F35" s="66">
        <f t="shared" si="8"/>
        <v>244</v>
      </c>
      <c r="G35" s="17">
        <f t="shared" si="11"/>
        <v>10.4</v>
      </c>
      <c r="H35" s="1"/>
    </row>
    <row r="36" spans="1:8" ht="18" customHeight="1">
      <c r="A36" s="14" t="s">
        <v>72</v>
      </c>
      <c r="B36" s="15">
        <f>'Táblázat (Adattárház)'!L39</f>
        <v>133</v>
      </c>
      <c r="C36" s="74">
        <f t="shared" si="9"/>
        <v>10.9</v>
      </c>
      <c r="D36" s="66">
        <f>'Táblázat (Adattárház)'!M39</f>
        <v>144</v>
      </c>
      <c r="E36" s="74">
        <f t="shared" si="10"/>
        <v>12.9</v>
      </c>
      <c r="F36" s="66">
        <f t="shared" si="8"/>
        <v>277</v>
      </c>
      <c r="G36" s="17">
        <f t="shared" si="11"/>
        <v>11.8</v>
      </c>
      <c r="H36" s="1"/>
    </row>
    <row r="37" spans="1:8" ht="18" customHeight="1">
      <c r="A37" s="14" t="s">
        <v>73</v>
      </c>
      <c r="B37" s="15">
        <f>'Táblázat (Adattárház)'!L40</f>
        <v>119</v>
      </c>
      <c r="C37" s="74">
        <f t="shared" si="9"/>
        <v>9.7</v>
      </c>
      <c r="D37" s="66">
        <f>'Táblázat (Adattárház)'!M40</f>
        <v>136</v>
      </c>
      <c r="E37" s="74">
        <f t="shared" si="10"/>
        <v>12.2</v>
      </c>
      <c r="F37" s="66">
        <f t="shared" si="8"/>
        <v>255</v>
      </c>
      <c r="G37" s="17">
        <f t="shared" si="11"/>
        <v>10.9</v>
      </c>
      <c r="H37" s="1" t="s">
        <v>25</v>
      </c>
    </row>
    <row r="38" spans="1:8" ht="18" customHeight="1">
      <c r="A38" s="27" t="s">
        <v>74</v>
      </c>
      <c r="B38" s="76">
        <f>'Táblázat (Adattárház)'!L41</f>
        <v>127</v>
      </c>
      <c r="C38" s="74">
        <f t="shared" si="9"/>
        <v>10.4</v>
      </c>
      <c r="D38" s="69">
        <f>'Táblázat (Adattárház)'!M41</f>
        <v>125</v>
      </c>
      <c r="E38" s="74">
        <f t="shared" si="10"/>
        <v>11.2</v>
      </c>
      <c r="F38" s="69">
        <f t="shared" si="8"/>
        <v>252</v>
      </c>
      <c r="G38" s="17">
        <f t="shared" si="11"/>
        <v>10.8</v>
      </c>
      <c r="H38" s="1"/>
    </row>
    <row r="39" spans="1:8" ht="18" customHeight="1">
      <c r="A39" s="27" t="s">
        <v>75</v>
      </c>
      <c r="B39" s="76">
        <f>'Táblázat (Adattárház)'!L42</f>
        <v>131</v>
      </c>
      <c r="C39" s="74">
        <f t="shared" si="9"/>
        <v>10.7</v>
      </c>
      <c r="D39" s="69">
        <f>'Táblázat (Adattárház)'!M42</f>
        <v>151</v>
      </c>
      <c r="E39" s="74">
        <f t="shared" si="10"/>
        <v>13.5</v>
      </c>
      <c r="F39" s="69">
        <f t="shared" si="8"/>
        <v>282</v>
      </c>
      <c r="G39" s="17">
        <f t="shared" si="11"/>
        <v>12</v>
      </c>
      <c r="H39" s="1"/>
    </row>
    <row r="40" spans="1:7" ht="18" customHeight="1">
      <c r="A40" s="27" t="s">
        <v>76</v>
      </c>
      <c r="B40" s="76">
        <f>'Táblázat (Adattárház)'!L43</f>
        <v>148</v>
      </c>
      <c r="C40" s="74">
        <f t="shared" si="9"/>
        <v>12.1</v>
      </c>
      <c r="D40" s="69">
        <f>'Táblázat (Adattárház)'!M43</f>
        <v>108</v>
      </c>
      <c r="E40" s="74">
        <f t="shared" si="10"/>
        <v>9.7</v>
      </c>
      <c r="F40" s="69">
        <f t="shared" si="8"/>
        <v>256</v>
      </c>
      <c r="G40" s="17">
        <f t="shared" si="11"/>
        <v>10.9</v>
      </c>
    </row>
    <row r="41" spans="1:7" ht="18" customHeight="1">
      <c r="A41" s="43" t="s">
        <v>77</v>
      </c>
      <c r="B41" s="44">
        <f>'Táblázat (Adattárház)'!L44</f>
        <v>22</v>
      </c>
      <c r="C41" s="74">
        <f t="shared" si="9"/>
        <v>1.8</v>
      </c>
      <c r="D41" s="68">
        <f>'Táblázat (Adattárház)'!M44</f>
        <v>11</v>
      </c>
      <c r="E41" s="74">
        <f t="shared" si="10"/>
        <v>1</v>
      </c>
      <c r="F41" s="68">
        <f t="shared" si="8"/>
        <v>33</v>
      </c>
      <c r="G41" s="17">
        <f t="shared" si="11"/>
        <v>1.4</v>
      </c>
    </row>
    <row r="42" spans="1:7" ht="18" customHeight="1">
      <c r="A42" s="45" t="s">
        <v>15</v>
      </c>
      <c r="B42" s="12">
        <f aca="true" t="shared" si="12" ref="B42:G42">SUM(B31:B41)</f>
        <v>1225</v>
      </c>
      <c r="C42" s="46">
        <f t="shared" si="12"/>
        <v>100.1</v>
      </c>
      <c r="D42" s="12">
        <f t="shared" si="12"/>
        <v>1119</v>
      </c>
      <c r="E42" s="33">
        <f t="shared" si="12"/>
        <v>100.1</v>
      </c>
      <c r="F42" s="12">
        <f t="shared" si="12"/>
        <v>2344</v>
      </c>
      <c r="G42" s="46">
        <f t="shared" si="12"/>
        <v>100.00000000000001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(Adattárház)'!L46</f>
        <v>73</v>
      </c>
      <c r="C46" s="95">
        <f aca="true" t="shared" si="13" ref="C46:C51">ROUND(B46/$B$51*100,1)</f>
        <v>6</v>
      </c>
      <c r="D46" s="91">
        <f>'Táblázat (Adattárház)'!M46+'Táblázat (Adattárház)'!N55</f>
        <v>64</v>
      </c>
      <c r="E46" s="92">
        <f aca="true" t="shared" si="14" ref="E46:E51">ROUND(D46/$D$51*100,1)</f>
        <v>5.7</v>
      </c>
      <c r="F46" s="29">
        <f>B46+D46</f>
        <v>137</v>
      </c>
      <c r="G46" s="28">
        <f aca="true" t="shared" si="15" ref="G46:G51">ROUND(F46/$F$51*100,1)</f>
        <v>5.8</v>
      </c>
    </row>
    <row r="47" spans="1:7" ht="18" customHeight="1">
      <c r="A47" s="52" t="s">
        <v>116</v>
      </c>
      <c r="B47" s="64">
        <f>'Táblázat (Adattárház)'!L47+'Táblázat (Adattárház)'!L48+'Táblázat (Adattárház)'!L49</f>
        <v>35</v>
      </c>
      <c r="C47" s="74">
        <f t="shared" si="13"/>
        <v>2.9</v>
      </c>
      <c r="D47" s="64">
        <f>'Táblázat (Adattárház)'!M47+'Táblázat (Adattárház)'!M48+'Táblázat (Adattárház)'!M49+'Táblázat (Adattárház)'!M50</f>
        <v>11</v>
      </c>
      <c r="E47" s="17">
        <f t="shared" si="14"/>
        <v>1</v>
      </c>
      <c r="F47" s="66">
        <f>B47+D47</f>
        <v>46</v>
      </c>
      <c r="G47" s="65">
        <f t="shared" si="15"/>
        <v>2</v>
      </c>
    </row>
    <row r="48" spans="1:7" ht="18" customHeight="1">
      <c r="A48" s="52" t="s">
        <v>87</v>
      </c>
      <c r="B48" s="64">
        <f>'Táblázat (Adattárház)'!L51</f>
        <v>17</v>
      </c>
      <c r="C48" s="74">
        <f t="shared" si="13"/>
        <v>1.4</v>
      </c>
      <c r="D48" s="64">
        <f>'Táblázat (Adattárház)'!M51</f>
        <v>8</v>
      </c>
      <c r="E48" s="17">
        <f t="shared" si="14"/>
        <v>0.7</v>
      </c>
      <c r="F48" s="66">
        <f>B48+D48</f>
        <v>25</v>
      </c>
      <c r="G48" s="65">
        <f t="shared" si="15"/>
        <v>1.1</v>
      </c>
    </row>
    <row r="49" spans="1:7" ht="18" customHeight="1">
      <c r="A49" s="52" t="s">
        <v>115</v>
      </c>
      <c r="B49" s="64">
        <f>'Táblázat (Adattárház)'!L52</f>
        <v>306</v>
      </c>
      <c r="C49" s="74">
        <f t="shared" si="13"/>
        <v>25</v>
      </c>
      <c r="D49" s="64">
        <f>'Táblázat (Adattárház)'!M52</f>
        <v>313</v>
      </c>
      <c r="E49" s="17">
        <f t="shared" si="14"/>
        <v>28</v>
      </c>
      <c r="F49" s="64">
        <f>'Táblázat (Adattárház)'!N52</f>
        <v>619</v>
      </c>
      <c r="G49" s="65">
        <f t="shared" si="15"/>
        <v>26.4</v>
      </c>
    </row>
    <row r="50" spans="1:7" ht="18" customHeight="1">
      <c r="A50" s="53" t="s">
        <v>27</v>
      </c>
      <c r="B50" s="63">
        <f>'Táblázat (Adattárház)'!L53</f>
        <v>794</v>
      </c>
      <c r="C50" s="96">
        <f t="shared" si="13"/>
        <v>64.8</v>
      </c>
      <c r="D50" s="63">
        <f>'Táblázat (Adattárház)'!M53</f>
        <v>723</v>
      </c>
      <c r="E50" s="93">
        <f t="shared" si="14"/>
        <v>64.6</v>
      </c>
      <c r="F50" s="31">
        <f>B50+D50</f>
        <v>1517</v>
      </c>
      <c r="G50" s="30">
        <f t="shared" si="15"/>
        <v>64.7</v>
      </c>
    </row>
    <row r="51" spans="1:7" ht="18" customHeight="1">
      <c r="A51" s="61" t="s">
        <v>28</v>
      </c>
      <c r="B51" s="94">
        <f>SUM(B46:B50)</f>
        <v>1225</v>
      </c>
      <c r="C51" s="55">
        <f t="shared" si="13"/>
        <v>100</v>
      </c>
      <c r="D51" s="94">
        <f>SUM(D46:D50)</f>
        <v>1119</v>
      </c>
      <c r="E51" s="55">
        <f t="shared" si="14"/>
        <v>100</v>
      </c>
      <c r="F51" s="41">
        <f>SUM(F46:F50)</f>
        <v>2344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41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58" t="s">
        <v>32</v>
      </c>
      <c r="B55" s="67">
        <f>'Táblázat (Adattárház)'!L57+'Táblázat (Adattárház)'!L58</f>
        <v>646</v>
      </c>
      <c r="C55" s="28">
        <f>ROUND(B55/$B$59*100,1)</f>
        <v>52.7</v>
      </c>
      <c r="D55" s="67">
        <f>'Táblázat (Adattárház)'!M57+'Táblázat (Adattárház)'!M58</f>
        <v>527</v>
      </c>
      <c r="E55" s="28">
        <f>ROUND(D55/$D$59*100,1)</f>
        <v>47.1</v>
      </c>
      <c r="F55" s="67">
        <f>B55+D55</f>
        <v>1173</v>
      </c>
      <c r="G55" s="28">
        <f>ROUND(F55/$F$59*100,1)</f>
        <v>50</v>
      </c>
    </row>
    <row r="56" spans="1:7" ht="15.75">
      <c r="A56" s="59" t="s">
        <v>30</v>
      </c>
      <c r="B56" s="69">
        <f>'Táblázat (Adattárház)'!L59</f>
        <v>266</v>
      </c>
      <c r="C56" s="65">
        <f>ROUND(B56/$B$59*100,1)</f>
        <v>21.7</v>
      </c>
      <c r="D56" s="64">
        <f>'Táblázat (Adattárház)'!M59</f>
        <v>199</v>
      </c>
      <c r="E56" s="65">
        <f>ROUND(D56/$D$59*100,1)</f>
        <v>17.8</v>
      </c>
      <c r="F56" s="69">
        <f>B56+D56</f>
        <v>465</v>
      </c>
      <c r="G56" s="65">
        <f>ROUND(F56/$F$59*100,1)</f>
        <v>19.8</v>
      </c>
    </row>
    <row r="57" spans="1:7" ht="15.75">
      <c r="A57" s="59" t="s">
        <v>79</v>
      </c>
      <c r="B57" s="69">
        <f>'Táblázat (Adattárház)'!L61</f>
        <v>158</v>
      </c>
      <c r="C57" s="65">
        <f>ROUND(B57/$B$59*100,1)</f>
        <v>12.9</v>
      </c>
      <c r="D57" s="64">
        <f>'Táblázat (Adattárház)'!M61</f>
        <v>196</v>
      </c>
      <c r="E57" s="65">
        <f>ROUND(D57/$D$59*100,1)</f>
        <v>17.5</v>
      </c>
      <c r="F57" s="69">
        <f>B57+D57</f>
        <v>354</v>
      </c>
      <c r="G57" s="65">
        <f>ROUND(F57/$F$59*100,1)</f>
        <v>15.1</v>
      </c>
    </row>
    <row r="58" spans="1:7" ht="15.75">
      <c r="A58" s="60" t="s">
        <v>31</v>
      </c>
      <c r="B58" s="68">
        <f>'Táblázat (Adattárház)'!L62</f>
        <v>155</v>
      </c>
      <c r="C58" s="30">
        <f>ROUND(B58/$B$59*100,1)</f>
        <v>12.7</v>
      </c>
      <c r="D58" s="63">
        <f>'Táblázat (Adattárház)'!M62</f>
        <v>197</v>
      </c>
      <c r="E58" s="30">
        <f>ROUND(D58/$D$59*100,1)</f>
        <v>17.6</v>
      </c>
      <c r="F58" s="68">
        <f>B58+D58</f>
        <v>352</v>
      </c>
      <c r="G58" s="30">
        <f>ROUND(F58/$F$59*100,1)</f>
        <v>15</v>
      </c>
    </row>
    <row r="59" spans="1:7" ht="15.75">
      <c r="A59" s="61" t="s">
        <v>15</v>
      </c>
      <c r="B59" s="54">
        <f>SUM(B55:B58)</f>
        <v>1225</v>
      </c>
      <c r="C59" s="62">
        <f>ROUND(B59/$B$59*100,1)</f>
        <v>100</v>
      </c>
      <c r="D59" s="54">
        <f>SUM(D55:D58)</f>
        <v>1119</v>
      </c>
      <c r="E59" s="62">
        <f>ROUND(D59/$D$59*100,1)</f>
        <v>100</v>
      </c>
      <c r="F59" s="54">
        <f>SUM(F55:F58)</f>
        <v>2344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B7" sqref="B7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84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(Adattárház)'!B65</f>
        <v>2013. augusztus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</f>
        <v>773</v>
      </c>
      <c r="C7" s="16">
        <f>ROUND(B7/$B$13*100,1)</f>
        <v>37</v>
      </c>
      <c r="D7" s="15">
        <f>'Táblázat (Adattárház)'!P5</f>
        <v>509</v>
      </c>
      <c r="E7" s="17">
        <f>ROUND(D7/$D$13*100,1)</f>
        <v>26.5</v>
      </c>
      <c r="F7" s="15">
        <f aca="true" t="shared" si="0" ref="F7:F12">(B7+D7)</f>
        <v>1282</v>
      </c>
      <c r="G7" s="17">
        <f>ROUND(F7/$F$13*100,1)</f>
        <v>32</v>
      </c>
      <c r="H7" s="1"/>
    </row>
    <row r="8" spans="1:8" ht="18" customHeight="1">
      <c r="A8" s="14" t="s">
        <v>8</v>
      </c>
      <c r="B8" s="15">
        <f>'Táblázat (Adattárház)'!O6</f>
        <v>620</v>
      </c>
      <c r="C8" s="16">
        <f>ROUND(B8/$B$13*100,1)</f>
        <v>29.7</v>
      </c>
      <c r="D8" s="15">
        <f>'Táblázat (Adattárház)'!P6</f>
        <v>794</v>
      </c>
      <c r="E8" s="17">
        <f>ROUND(D8/$D$13*100,1)</f>
        <v>41.3</v>
      </c>
      <c r="F8" s="15">
        <f t="shared" si="0"/>
        <v>1414</v>
      </c>
      <c r="G8" s="17">
        <f>ROUND(F8/$F$13*100,1)</f>
        <v>35.2</v>
      </c>
      <c r="H8" s="1"/>
    </row>
    <row r="9" spans="1:8" ht="18" customHeight="1">
      <c r="A9" s="18" t="s">
        <v>9</v>
      </c>
      <c r="B9" s="19">
        <f>'Táblázat (Adattárház)'!O7</f>
        <v>471</v>
      </c>
      <c r="C9" s="16">
        <f>ROUND(B9/$B$13*100,1)</f>
        <v>22.5</v>
      </c>
      <c r="D9" s="19">
        <f>'Táblázat (Adattárház)'!P7</f>
        <v>196</v>
      </c>
      <c r="E9" s="17">
        <f>ROUND(D9/$D$13*100,1)</f>
        <v>10.2</v>
      </c>
      <c r="F9" s="15">
        <f t="shared" si="0"/>
        <v>667</v>
      </c>
      <c r="G9" s="17">
        <f>ROUND(F9/$F$13*100,1)</f>
        <v>16.6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1864</v>
      </c>
      <c r="C10" s="22">
        <f t="shared" si="1"/>
        <v>89.2</v>
      </c>
      <c r="D10" s="21">
        <f t="shared" si="1"/>
        <v>1499</v>
      </c>
      <c r="E10" s="80">
        <f t="shared" si="1"/>
        <v>78</v>
      </c>
      <c r="F10" s="24">
        <f t="shared" si="0"/>
        <v>3363</v>
      </c>
      <c r="G10" s="23">
        <f t="shared" si="1"/>
        <v>83.80000000000001</v>
      </c>
      <c r="H10" s="25"/>
    </row>
    <row r="11" spans="1:8" ht="18" customHeight="1">
      <c r="A11" s="27" t="s">
        <v>11</v>
      </c>
      <c r="B11" s="15">
        <f>'Táblázat (Adattárház)'!O14+'Táblázat (Adattárház)'!O15</f>
        <v>223</v>
      </c>
      <c r="C11" s="16">
        <f>ROUND(B11/$B$13*100,1)</f>
        <v>10.7</v>
      </c>
      <c r="D11" s="79">
        <f>'Táblázat (Adattárház)'!P14+'Táblázat (Adattárház)'!P15</f>
        <v>419</v>
      </c>
      <c r="E11" s="28">
        <f>ROUND(D11/$D$13*100,1)</f>
        <v>21.8</v>
      </c>
      <c r="F11" s="75">
        <f t="shared" si="0"/>
        <v>642</v>
      </c>
      <c r="G11" s="17">
        <f>ROUND(F11/$F$13*100,1)</f>
        <v>16</v>
      </c>
      <c r="H11" s="1"/>
    </row>
    <row r="12" spans="1:8" ht="18" customHeight="1">
      <c r="A12" s="27" t="s">
        <v>12</v>
      </c>
      <c r="B12" s="15">
        <f>'Táblázat (Adattárház)'!O16</f>
        <v>3</v>
      </c>
      <c r="C12" s="16">
        <f>ROUND(B12/$B$13*100,1)</f>
        <v>0.1</v>
      </c>
      <c r="D12" s="79">
        <f>'Táblázat (Adattárház)'!P16</f>
        <v>4</v>
      </c>
      <c r="E12" s="30">
        <f>ROUND(D12/$D$13*100,1)</f>
        <v>0.2</v>
      </c>
      <c r="F12" s="19">
        <f t="shared" si="0"/>
        <v>7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2090</v>
      </c>
      <c r="C13" s="33">
        <f t="shared" si="2"/>
        <v>100</v>
      </c>
      <c r="D13" s="10">
        <f t="shared" si="2"/>
        <v>1922</v>
      </c>
      <c r="E13" s="78">
        <f t="shared" si="2"/>
        <v>100</v>
      </c>
      <c r="F13" s="10">
        <f t="shared" si="2"/>
        <v>4012</v>
      </c>
      <c r="G13" s="33">
        <f t="shared" si="2"/>
        <v>100.00000000000001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(Adattárház)'!O19</f>
        <v>107</v>
      </c>
      <c r="C17" s="36">
        <f>ROUND(B17/$B$27*100,1)</f>
        <v>5.1</v>
      </c>
      <c r="D17" s="37">
        <f>'Táblázat (Adattárház)'!P19</f>
        <v>106</v>
      </c>
      <c r="E17" s="36">
        <f>ROUND(D17/$D$27*100,1)</f>
        <v>5.5</v>
      </c>
      <c r="F17" s="37">
        <f aca="true" t="shared" si="3" ref="F17:F26">B17+D17</f>
        <v>213</v>
      </c>
      <c r="G17" s="38">
        <f>ROUND(F17/$F$27*100,1)</f>
        <v>5.3</v>
      </c>
      <c r="H17" s="1"/>
      <c r="I17" s="39"/>
    </row>
    <row r="18" spans="1:9" ht="18" customHeight="1">
      <c r="A18" s="14" t="s">
        <v>16</v>
      </c>
      <c r="B18" s="35">
        <f>'Táblázat (Adattárház)'!O20</f>
        <v>817</v>
      </c>
      <c r="C18" s="36">
        <f aca="true" t="shared" si="4" ref="C18:C26">ROUND(B18/$B$27*100,1)</f>
        <v>39.1</v>
      </c>
      <c r="D18" s="37">
        <f>'Táblázat (Adattárház)'!P20</f>
        <v>727</v>
      </c>
      <c r="E18" s="36">
        <f aca="true" t="shared" si="5" ref="E18:E26">ROUND(D18/$D$27*100,1)</f>
        <v>37.8</v>
      </c>
      <c r="F18" s="37">
        <f t="shared" si="3"/>
        <v>1544</v>
      </c>
      <c r="G18" s="38">
        <f aca="true" t="shared" si="6" ref="G18:G26">ROUND(F18/$F$27*100,1)</f>
        <v>38.5</v>
      </c>
      <c r="H18" s="1"/>
      <c r="I18" s="39"/>
    </row>
    <row r="19" spans="1:9" ht="18" customHeight="1">
      <c r="A19" s="14" t="s">
        <v>17</v>
      </c>
      <c r="B19" s="35">
        <f>'Táblázat (Adattárház)'!O22</f>
        <v>667</v>
      </c>
      <c r="C19" s="36">
        <f t="shared" si="4"/>
        <v>31.9</v>
      </c>
      <c r="D19" s="37">
        <f>'Táblázat (Adattárház)'!P22</f>
        <v>357</v>
      </c>
      <c r="E19" s="36">
        <f t="shared" si="5"/>
        <v>18.6</v>
      </c>
      <c r="F19" s="37">
        <f t="shared" si="3"/>
        <v>1024</v>
      </c>
      <c r="G19" s="38">
        <f t="shared" si="6"/>
        <v>25.5</v>
      </c>
      <c r="H19" s="1"/>
      <c r="I19" s="39"/>
    </row>
    <row r="20" spans="1:9" ht="18" customHeight="1">
      <c r="A20" s="14" t="s">
        <v>18</v>
      </c>
      <c r="B20" s="35">
        <f>'Táblázat (Adattárház)'!O23</f>
        <v>24</v>
      </c>
      <c r="C20" s="36">
        <f t="shared" si="4"/>
        <v>1.1</v>
      </c>
      <c r="D20" s="37">
        <f>'Táblázat (Adattárház)'!P23</f>
        <v>50</v>
      </c>
      <c r="E20" s="36">
        <f t="shared" si="5"/>
        <v>2.6</v>
      </c>
      <c r="F20" s="37">
        <f t="shared" si="3"/>
        <v>74</v>
      </c>
      <c r="G20" s="38">
        <f t="shared" si="6"/>
        <v>1.8</v>
      </c>
      <c r="H20" s="1"/>
      <c r="I20" s="39"/>
    </row>
    <row r="21" spans="1:9" ht="18" customHeight="1">
      <c r="A21" s="14" t="s">
        <v>19</v>
      </c>
      <c r="B21" s="35">
        <f>'Táblázat (Adattárház)'!O24</f>
        <v>185</v>
      </c>
      <c r="C21" s="36">
        <f t="shared" si="4"/>
        <v>8.9</v>
      </c>
      <c r="D21" s="37">
        <f>'Táblázat (Adattárház)'!P24</f>
        <v>287</v>
      </c>
      <c r="E21" s="36">
        <f t="shared" si="5"/>
        <v>14.9</v>
      </c>
      <c r="F21" s="37">
        <f t="shared" si="3"/>
        <v>472</v>
      </c>
      <c r="G21" s="38">
        <f t="shared" si="6"/>
        <v>11.8</v>
      </c>
      <c r="H21" s="39"/>
      <c r="I21" s="39"/>
    </row>
    <row r="22" spans="1:9" ht="18" customHeight="1">
      <c r="A22" s="14" t="s">
        <v>20</v>
      </c>
      <c r="B22" s="35">
        <f>'Táblázat (Adattárház)'!O25</f>
        <v>62</v>
      </c>
      <c r="C22" s="36">
        <f t="shared" si="4"/>
        <v>3</v>
      </c>
      <c r="D22" s="37">
        <f>'Táblázat (Adattárház)'!P25</f>
        <v>32</v>
      </c>
      <c r="E22" s="36">
        <f t="shared" si="5"/>
        <v>1.7</v>
      </c>
      <c r="F22" s="37">
        <f t="shared" si="3"/>
        <v>94</v>
      </c>
      <c r="G22" s="38">
        <f t="shared" si="6"/>
        <v>2.3</v>
      </c>
      <c r="H22" s="1"/>
      <c r="I22" s="39"/>
    </row>
    <row r="23" spans="1:9" ht="18" customHeight="1">
      <c r="A23" s="14" t="s">
        <v>21</v>
      </c>
      <c r="B23" s="35">
        <f>'Táblázat (Adattárház)'!O26</f>
        <v>139</v>
      </c>
      <c r="C23" s="36">
        <f t="shared" si="4"/>
        <v>6.7</v>
      </c>
      <c r="D23" s="37">
        <f>'Táblázat (Adattárház)'!P26</f>
        <v>205</v>
      </c>
      <c r="E23" s="36">
        <f t="shared" si="5"/>
        <v>10.7</v>
      </c>
      <c r="F23" s="37">
        <f t="shared" si="3"/>
        <v>344</v>
      </c>
      <c r="G23" s="38">
        <f t="shared" si="6"/>
        <v>8.6</v>
      </c>
      <c r="H23" s="1"/>
      <c r="I23" s="39"/>
    </row>
    <row r="24" spans="1:9" ht="18" customHeight="1">
      <c r="A24" s="14" t="s">
        <v>22</v>
      </c>
      <c r="B24" s="35">
        <f>'Táblázat (Adattárház)'!O28</f>
        <v>63</v>
      </c>
      <c r="C24" s="36">
        <f t="shared" si="4"/>
        <v>3</v>
      </c>
      <c r="D24" s="37">
        <f>'Táblázat (Adattárház)'!P28</f>
        <v>123</v>
      </c>
      <c r="E24" s="36">
        <f t="shared" si="5"/>
        <v>6.4</v>
      </c>
      <c r="F24" s="37">
        <f t="shared" si="3"/>
        <v>186</v>
      </c>
      <c r="G24" s="38">
        <f t="shared" si="6"/>
        <v>4.6</v>
      </c>
      <c r="H24" s="1"/>
      <c r="I24" s="39"/>
    </row>
    <row r="25" spans="1:9" ht="18" customHeight="1">
      <c r="A25" s="27" t="s">
        <v>23</v>
      </c>
      <c r="B25" s="35">
        <f>'Táblázat (Adattárház)'!O29</f>
        <v>26</v>
      </c>
      <c r="C25" s="36">
        <f t="shared" si="4"/>
        <v>1.2</v>
      </c>
      <c r="D25" s="37">
        <f>'Táblázat (Adattárház)'!P29</f>
        <v>35</v>
      </c>
      <c r="E25" s="36">
        <f t="shared" si="5"/>
        <v>1.8</v>
      </c>
      <c r="F25" s="37">
        <f t="shared" si="3"/>
        <v>61</v>
      </c>
      <c r="G25" s="38">
        <f t="shared" si="6"/>
        <v>1.5</v>
      </c>
      <c r="H25" s="1"/>
      <c r="I25" s="39"/>
    </row>
    <row r="26" spans="1:9" ht="18" customHeight="1">
      <c r="A26" s="27" t="s">
        <v>12</v>
      </c>
      <c r="B26" s="35">
        <f>'Táblázat (Adattárház)'!O31</f>
        <v>0</v>
      </c>
      <c r="C26" s="36">
        <f t="shared" si="4"/>
        <v>0</v>
      </c>
      <c r="D26" s="37">
        <f>'Táblázat (Adattárház)'!P31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2090</v>
      </c>
      <c r="C27" s="40">
        <f>SUM(C17:C26)</f>
        <v>100</v>
      </c>
      <c r="D27" s="41">
        <f t="shared" si="7"/>
        <v>1922</v>
      </c>
      <c r="E27" s="40">
        <f t="shared" si="7"/>
        <v>100.00000000000001</v>
      </c>
      <c r="F27" s="41">
        <f t="shared" si="7"/>
        <v>4012</v>
      </c>
      <c r="G27" s="33">
        <f t="shared" si="7"/>
        <v>99.89999999999998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(Adattárház)'!O34</f>
        <v>5</v>
      </c>
      <c r="C31" s="74">
        <f>ROUND(B31/$B$42*100,1)</f>
        <v>0.2</v>
      </c>
      <c r="D31" s="29">
        <f>'Táblázat (Adattárház)'!P34</f>
        <v>0</v>
      </c>
      <c r="E31" s="74">
        <f>ROUND(D31/$D$42*100,1)</f>
        <v>0</v>
      </c>
      <c r="F31" s="29">
        <f aca="true" t="shared" si="8" ref="F31:F41">B31+D31</f>
        <v>5</v>
      </c>
      <c r="G31" s="17">
        <f>ROUND(F31/$F$42*100,1)</f>
        <v>0.1</v>
      </c>
      <c r="H31" s="1"/>
    </row>
    <row r="32" spans="1:8" ht="18" customHeight="1">
      <c r="A32" s="14" t="s">
        <v>102</v>
      </c>
      <c r="B32" s="15">
        <f>'Táblázat (Adattárház)'!O35</f>
        <v>132</v>
      </c>
      <c r="C32" s="74">
        <f aca="true" t="shared" si="9" ref="C32:C41">ROUND(B32/$B$42*100,1)</f>
        <v>6.3</v>
      </c>
      <c r="D32" s="66">
        <f>'Táblázat (Adattárház)'!P35</f>
        <v>78</v>
      </c>
      <c r="E32" s="74">
        <f aca="true" t="shared" si="10" ref="E32:E41">ROUND(D32/$D$42*100,1)</f>
        <v>4.1</v>
      </c>
      <c r="F32" s="66">
        <f t="shared" si="8"/>
        <v>210</v>
      </c>
      <c r="G32" s="17">
        <f aca="true" t="shared" si="11" ref="G32:G41">ROUND(F32/$F$42*100,1)</f>
        <v>5.2</v>
      </c>
      <c r="H32" s="1"/>
    </row>
    <row r="33" spans="1:8" ht="18" customHeight="1">
      <c r="A33" s="14" t="s">
        <v>69</v>
      </c>
      <c r="B33" s="15">
        <f>'Táblázat (Adattárház)'!O36</f>
        <v>336</v>
      </c>
      <c r="C33" s="74">
        <f t="shared" si="9"/>
        <v>16.1</v>
      </c>
      <c r="D33" s="66">
        <f>'Táblázat (Adattárház)'!P36</f>
        <v>327</v>
      </c>
      <c r="E33" s="74">
        <f t="shared" si="10"/>
        <v>17</v>
      </c>
      <c r="F33" s="66">
        <f t="shared" si="8"/>
        <v>663</v>
      </c>
      <c r="G33" s="17">
        <f t="shared" si="11"/>
        <v>16.5</v>
      </c>
      <c r="H33" s="1"/>
    </row>
    <row r="34" spans="1:8" ht="18" customHeight="1">
      <c r="A34" s="14" t="s">
        <v>70</v>
      </c>
      <c r="B34" s="15">
        <f>'Táblázat (Adattárház)'!O37</f>
        <v>242</v>
      </c>
      <c r="C34" s="74">
        <f t="shared" si="9"/>
        <v>11.6</v>
      </c>
      <c r="D34" s="66">
        <f>'Táblázat (Adattárház)'!P37</f>
        <v>221</v>
      </c>
      <c r="E34" s="74">
        <f t="shared" si="10"/>
        <v>11.5</v>
      </c>
      <c r="F34" s="66">
        <f t="shared" si="8"/>
        <v>463</v>
      </c>
      <c r="G34" s="17">
        <f t="shared" si="11"/>
        <v>11.5</v>
      </c>
      <c r="H34" s="1"/>
    </row>
    <row r="35" spans="1:8" ht="18" customHeight="1">
      <c r="A35" s="14" t="s">
        <v>71</v>
      </c>
      <c r="B35" s="15">
        <f>'Táblázat (Adattárház)'!O38</f>
        <v>236</v>
      </c>
      <c r="C35" s="74">
        <f t="shared" si="9"/>
        <v>11.3</v>
      </c>
      <c r="D35" s="66">
        <f>'Táblázat (Adattárház)'!P38</f>
        <v>213</v>
      </c>
      <c r="E35" s="74">
        <f t="shared" si="10"/>
        <v>11.1</v>
      </c>
      <c r="F35" s="66">
        <f t="shared" si="8"/>
        <v>449</v>
      </c>
      <c r="G35" s="17">
        <f t="shared" si="11"/>
        <v>11.2</v>
      </c>
      <c r="H35" s="1"/>
    </row>
    <row r="36" spans="1:8" ht="18" customHeight="1">
      <c r="A36" s="14" t="s">
        <v>72</v>
      </c>
      <c r="B36" s="15">
        <f>'Táblázat (Adattárház)'!O39</f>
        <v>237</v>
      </c>
      <c r="C36" s="74">
        <f t="shared" si="9"/>
        <v>11.3</v>
      </c>
      <c r="D36" s="66">
        <f>'Táblázat (Adattárház)'!P39</f>
        <v>271</v>
      </c>
      <c r="E36" s="74">
        <f t="shared" si="10"/>
        <v>14.1</v>
      </c>
      <c r="F36" s="66">
        <f t="shared" si="8"/>
        <v>508</v>
      </c>
      <c r="G36" s="17">
        <f t="shared" si="11"/>
        <v>12.7</v>
      </c>
      <c r="H36" s="1"/>
    </row>
    <row r="37" spans="1:8" ht="18" customHeight="1">
      <c r="A37" s="14" t="s">
        <v>73</v>
      </c>
      <c r="B37" s="15">
        <f>'Táblázat (Adattárház)'!O40</f>
        <v>217</v>
      </c>
      <c r="C37" s="74">
        <f t="shared" si="9"/>
        <v>10.4</v>
      </c>
      <c r="D37" s="66">
        <f>'Táblázat (Adattárház)'!P40</f>
        <v>225</v>
      </c>
      <c r="E37" s="74">
        <f t="shared" si="10"/>
        <v>11.7</v>
      </c>
      <c r="F37" s="66">
        <f t="shared" si="8"/>
        <v>442</v>
      </c>
      <c r="G37" s="17">
        <f t="shared" si="11"/>
        <v>11</v>
      </c>
      <c r="H37" s="1" t="s">
        <v>25</v>
      </c>
    </row>
    <row r="38" spans="1:8" ht="18" customHeight="1">
      <c r="A38" s="27" t="s">
        <v>74</v>
      </c>
      <c r="B38" s="76">
        <f>'Táblázat (Adattárház)'!O41</f>
        <v>203</v>
      </c>
      <c r="C38" s="74">
        <f t="shared" si="9"/>
        <v>9.7</v>
      </c>
      <c r="D38" s="69">
        <f>'Táblázat (Adattárház)'!P41</f>
        <v>238</v>
      </c>
      <c r="E38" s="74">
        <f t="shared" si="10"/>
        <v>12.4</v>
      </c>
      <c r="F38" s="69">
        <f t="shared" si="8"/>
        <v>441</v>
      </c>
      <c r="G38" s="17">
        <f t="shared" si="11"/>
        <v>11</v>
      </c>
      <c r="H38" s="1"/>
    </row>
    <row r="39" spans="1:8" ht="18" customHeight="1">
      <c r="A39" s="27" t="s">
        <v>75</v>
      </c>
      <c r="B39" s="76">
        <f>'Táblázat (Adattárház)'!O42</f>
        <v>228</v>
      </c>
      <c r="C39" s="74">
        <f t="shared" si="9"/>
        <v>10.9</v>
      </c>
      <c r="D39" s="69">
        <f>'Táblázat (Adattárház)'!P42</f>
        <v>198</v>
      </c>
      <c r="E39" s="74">
        <f t="shared" si="10"/>
        <v>10.3</v>
      </c>
      <c r="F39" s="69">
        <f t="shared" si="8"/>
        <v>426</v>
      </c>
      <c r="G39" s="17">
        <f t="shared" si="11"/>
        <v>10.6</v>
      </c>
      <c r="H39" s="1"/>
    </row>
    <row r="40" spans="1:7" ht="18" customHeight="1">
      <c r="A40" s="27" t="s">
        <v>76</v>
      </c>
      <c r="B40" s="76">
        <f>'Táblázat (Adattárház)'!O43</f>
        <v>235</v>
      </c>
      <c r="C40" s="74">
        <f t="shared" si="9"/>
        <v>11.2</v>
      </c>
      <c r="D40" s="69">
        <f>'Táblázat (Adattárház)'!P43</f>
        <v>144</v>
      </c>
      <c r="E40" s="74">
        <f t="shared" si="10"/>
        <v>7.5</v>
      </c>
      <c r="F40" s="69">
        <f t="shared" si="8"/>
        <v>379</v>
      </c>
      <c r="G40" s="17">
        <f t="shared" si="11"/>
        <v>9.4</v>
      </c>
    </row>
    <row r="41" spans="1:7" ht="18" customHeight="1">
      <c r="A41" s="43" t="s">
        <v>77</v>
      </c>
      <c r="B41" s="44">
        <f>'Táblázat (Adattárház)'!O44</f>
        <v>19</v>
      </c>
      <c r="C41" s="74">
        <f t="shared" si="9"/>
        <v>0.9</v>
      </c>
      <c r="D41" s="68">
        <f>'Táblázat (Adattárház)'!P44</f>
        <v>7</v>
      </c>
      <c r="E41" s="74">
        <f t="shared" si="10"/>
        <v>0.4</v>
      </c>
      <c r="F41" s="68">
        <f t="shared" si="8"/>
        <v>26</v>
      </c>
      <c r="G41" s="17">
        <f t="shared" si="11"/>
        <v>0.6</v>
      </c>
    </row>
    <row r="42" spans="1:7" ht="18" customHeight="1">
      <c r="A42" s="45" t="s">
        <v>15</v>
      </c>
      <c r="B42" s="12">
        <f aca="true" t="shared" si="12" ref="B42:G42">SUM(B31:B41)</f>
        <v>2090</v>
      </c>
      <c r="C42" s="46">
        <f t="shared" si="12"/>
        <v>99.90000000000002</v>
      </c>
      <c r="D42" s="12">
        <f t="shared" si="12"/>
        <v>1922</v>
      </c>
      <c r="E42" s="33">
        <f t="shared" si="12"/>
        <v>100.10000000000001</v>
      </c>
      <c r="F42" s="12">
        <f t="shared" si="12"/>
        <v>4012</v>
      </c>
      <c r="G42" s="46">
        <f t="shared" si="12"/>
        <v>99.8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(Adattárház)'!O46+'Táblázat (Adattárház)'!O55</f>
        <v>134</v>
      </c>
      <c r="C46" s="95">
        <f aca="true" t="shared" si="13" ref="C46:C51">ROUND(B46/$B$51*100,1)</f>
        <v>6.4</v>
      </c>
      <c r="D46" s="91">
        <f>'Táblázat (Adattárház)'!P46+'Táblázat (Adattárház)'!P55</f>
        <v>130</v>
      </c>
      <c r="E46" s="92">
        <f aca="true" t="shared" si="14" ref="E46:E51">ROUND(D46/$D$51*100,1)</f>
        <v>6.8</v>
      </c>
      <c r="F46" s="29">
        <f>B46+D46</f>
        <v>264</v>
      </c>
      <c r="G46" s="28">
        <f aca="true" t="shared" si="15" ref="G46:G51">ROUND(F46/$F$51*100,1)</f>
        <v>6.6</v>
      </c>
    </row>
    <row r="47" spans="1:7" ht="18" customHeight="1">
      <c r="A47" s="52" t="s">
        <v>116</v>
      </c>
      <c r="B47" s="64">
        <f>'Táblázat (Adattárház)'!O47+'Táblázat (Adattárház)'!O48+'Táblázat (Adattárház)'!O49</f>
        <v>68</v>
      </c>
      <c r="C47" s="74">
        <f t="shared" si="13"/>
        <v>3.3</v>
      </c>
      <c r="D47" s="64">
        <f>'Táblázat (Adattárház)'!P47+'Táblázat (Adattárház)'!P48+'Táblázat (Adattárház)'!P49</f>
        <v>22</v>
      </c>
      <c r="E47" s="17">
        <f t="shared" si="14"/>
        <v>1.1</v>
      </c>
      <c r="F47" s="66">
        <f>B47+D47</f>
        <v>90</v>
      </c>
      <c r="G47" s="65">
        <f t="shared" si="15"/>
        <v>2.2</v>
      </c>
    </row>
    <row r="48" spans="1:7" ht="18" customHeight="1">
      <c r="A48" s="52" t="s">
        <v>87</v>
      </c>
      <c r="B48" s="64">
        <f>'Táblázat (Adattárház)'!O51</f>
        <v>2</v>
      </c>
      <c r="C48" s="74">
        <f t="shared" si="13"/>
        <v>0.1</v>
      </c>
      <c r="D48" s="64">
        <f>'Táblázat (Adattárház)'!P51</f>
        <v>5</v>
      </c>
      <c r="E48" s="17">
        <f t="shared" si="14"/>
        <v>0.3</v>
      </c>
      <c r="F48" s="66">
        <f>B48+D48</f>
        <v>7</v>
      </c>
      <c r="G48" s="65">
        <f t="shared" si="15"/>
        <v>0.2</v>
      </c>
    </row>
    <row r="49" spans="1:7" ht="18" customHeight="1">
      <c r="A49" s="52" t="s">
        <v>115</v>
      </c>
      <c r="B49" s="64">
        <f>'Táblázat (Adattárház)'!O52</f>
        <v>709</v>
      </c>
      <c r="C49" s="74">
        <f t="shared" si="13"/>
        <v>33.9</v>
      </c>
      <c r="D49" s="64">
        <f>'Táblázat (Adattárház)'!P52</f>
        <v>643</v>
      </c>
      <c r="E49" s="17">
        <f t="shared" si="14"/>
        <v>33.5</v>
      </c>
      <c r="F49" s="66">
        <f>'Táblázat (Adattárház)'!Q52</f>
        <v>1352</v>
      </c>
      <c r="G49" s="65">
        <f t="shared" si="15"/>
        <v>33.7</v>
      </c>
    </row>
    <row r="50" spans="1:7" ht="18" customHeight="1">
      <c r="A50" s="53" t="s">
        <v>27</v>
      </c>
      <c r="B50" s="63">
        <f>'Táblázat (Adattárház)'!O53</f>
        <v>1177</v>
      </c>
      <c r="C50" s="96">
        <f t="shared" si="13"/>
        <v>56.3</v>
      </c>
      <c r="D50" s="63">
        <f>'Táblázat (Adattárház)'!P53</f>
        <v>1121</v>
      </c>
      <c r="E50" s="93">
        <f t="shared" si="14"/>
        <v>58.4</v>
      </c>
      <c r="F50" s="31">
        <f>B50+D50</f>
        <v>2298</v>
      </c>
      <c r="G50" s="30">
        <f t="shared" si="15"/>
        <v>57.3</v>
      </c>
    </row>
    <row r="51" spans="1:7" ht="18" customHeight="1">
      <c r="A51" s="61" t="s">
        <v>28</v>
      </c>
      <c r="B51" s="94">
        <f>SUM(B46:B50)</f>
        <v>2090</v>
      </c>
      <c r="C51" s="55">
        <f t="shared" si="13"/>
        <v>100</v>
      </c>
      <c r="D51" s="94">
        <f>SUM(D46:D50)</f>
        <v>1921</v>
      </c>
      <c r="E51" s="55">
        <f t="shared" si="14"/>
        <v>100</v>
      </c>
      <c r="F51" s="41">
        <f>SUM(F46:F50)</f>
        <v>4011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s="85" customFormat="1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(Adattárház)'!O57+'Táblázat (Adattárház)'!O58</f>
        <v>1000</v>
      </c>
      <c r="C55" s="92">
        <f>ROUND(B55/$B$59*100,1)</f>
        <v>47.8</v>
      </c>
      <c r="D55" s="67">
        <f>'Táblázat (Adattárház)'!P57+'Táblázat (Adattárház)'!P58</f>
        <v>822</v>
      </c>
      <c r="E55" s="28">
        <f>ROUND(D55/$D$59*100,1)</f>
        <v>42.8</v>
      </c>
      <c r="F55" s="67">
        <f>B55+D55</f>
        <v>1822</v>
      </c>
      <c r="G55" s="28">
        <f>ROUND(F55/$F$59*100,1)</f>
        <v>45.4</v>
      </c>
    </row>
    <row r="56" spans="1:7" ht="15.75">
      <c r="A56" s="98" t="s">
        <v>30</v>
      </c>
      <c r="B56" s="69">
        <f>'Táblázat (Adattárház)'!O59</f>
        <v>452</v>
      </c>
      <c r="C56" s="17">
        <f>ROUND(B56/$B$59*100,1)</f>
        <v>21.6</v>
      </c>
      <c r="D56" s="64">
        <f>'Táblázat (Adattárház)'!P59</f>
        <v>406</v>
      </c>
      <c r="E56" s="65">
        <f>ROUND(D56/$D$59*100,1)</f>
        <v>21.1</v>
      </c>
      <c r="F56" s="69">
        <f>B56+D56</f>
        <v>858</v>
      </c>
      <c r="G56" s="65">
        <f>ROUND(F56/$F$59*100,1)</f>
        <v>21.4</v>
      </c>
    </row>
    <row r="57" spans="1:7" ht="15.75">
      <c r="A57" s="98" t="s">
        <v>79</v>
      </c>
      <c r="B57" s="69">
        <f>'Táblázat (Adattárház)'!O61</f>
        <v>393</v>
      </c>
      <c r="C57" s="17">
        <f>ROUND(B57/$B$59*100,1)</f>
        <v>18.8</v>
      </c>
      <c r="D57" s="64">
        <f>'Táblázat (Adattárház)'!P61</f>
        <v>374</v>
      </c>
      <c r="E57" s="65">
        <f>ROUND(D57/$D$59*100,1)</f>
        <v>19.5</v>
      </c>
      <c r="F57" s="69">
        <f>B57+D57</f>
        <v>767</v>
      </c>
      <c r="G57" s="65">
        <f>ROUND(F57/$F$59*100,1)</f>
        <v>19.1</v>
      </c>
    </row>
    <row r="58" spans="1:7" ht="15.75">
      <c r="A58" s="52" t="s">
        <v>31</v>
      </c>
      <c r="B58" s="68">
        <f>'Táblázat (Adattárház)'!O62</f>
        <v>245</v>
      </c>
      <c r="C58" s="93">
        <f>ROUND(B58/$B$59*100,1)</f>
        <v>11.7</v>
      </c>
      <c r="D58" s="63">
        <f>'Táblázat (Adattárház)'!P62</f>
        <v>320</v>
      </c>
      <c r="E58" s="30">
        <f>ROUND(D58/$D$59*100,1)</f>
        <v>16.6</v>
      </c>
      <c r="F58" s="68">
        <f>B58+D58</f>
        <v>565</v>
      </c>
      <c r="G58" s="30">
        <f>ROUND(F58/$F$59*100,1)</f>
        <v>14.1</v>
      </c>
    </row>
    <row r="59" spans="1:7" ht="15.75">
      <c r="A59" s="61" t="s">
        <v>15</v>
      </c>
      <c r="B59" s="94">
        <f>SUM(B55:B58)</f>
        <v>2090</v>
      </c>
      <c r="C59" s="62">
        <f>ROUND(B59/$B$59*100,1)</f>
        <v>100</v>
      </c>
      <c r="D59" s="54">
        <f>SUM(D55:D58)</f>
        <v>1922</v>
      </c>
      <c r="E59" s="62">
        <f>ROUND(D59/$D$59*100,1)</f>
        <v>100</v>
      </c>
      <c r="F59" s="54">
        <f>SUM(F55:F58)</f>
        <v>4012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1" sqref="A1:G1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28" t="s">
        <v>0</v>
      </c>
      <c r="B1" s="128"/>
      <c r="C1" s="128"/>
      <c r="D1" s="128"/>
      <c r="E1" s="128"/>
      <c r="F1" s="128"/>
      <c r="G1" s="128"/>
      <c r="H1" s="1"/>
    </row>
    <row r="2" spans="1:8" ht="17.25" customHeight="1">
      <c r="A2" s="129" t="s">
        <v>85</v>
      </c>
      <c r="B2" s="129"/>
      <c r="C2" s="129"/>
      <c r="D2" s="129"/>
      <c r="E2" s="129"/>
      <c r="F2" s="129"/>
      <c r="G2" s="129"/>
      <c r="H2" s="1"/>
    </row>
    <row r="3" spans="1:8" ht="20.25" customHeight="1">
      <c r="A3" s="130" t="str">
        <f>'Táblázat (Adattárház)'!B65</f>
        <v>2013. augusztus 20.</v>
      </c>
      <c r="B3" s="130"/>
      <c r="C3" s="130"/>
      <c r="D3" s="130"/>
      <c r="E3" s="130"/>
      <c r="F3" s="130"/>
      <c r="G3" s="130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31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32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Bonyhád!B7+Dombóvár!B7+Paks!B7+Tamási!B7+Szekszárd!B7</f>
        <v>2550</v>
      </c>
      <c r="C7" s="16">
        <f>ROUND(B7/$B$13*100,1)</f>
        <v>40.7</v>
      </c>
      <c r="D7" s="15">
        <f>Bonyhád!D7+Dombóvár!D7+Paks!D7+Tamási!D7+Szekszárd!D7</f>
        <v>1696</v>
      </c>
      <c r="E7" s="17">
        <f>ROUND(D7/$D$13*100,1)</f>
        <v>27.5</v>
      </c>
      <c r="F7" s="15">
        <f aca="true" t="shared" si="0" ref="F7:F12">(B7+D7)</f>
        <v>4246</v>
      </c>
      <c r="G7" s="17">
        <f>ROUND(F7/$F$13*100,1)</f>
        <v>34.2</v>
      </c>
      <c r="H7" s="1"/>
    </row>
    <row r="8" spans="1:8" ht="18" customHeight="1">
      <c r="A8" s="14" t="s">
        <v>8</v>
      </c>
      <c r="B8" s="15">
        <f>Bonyhád!B8+Dombóvár!B8+Paks!B8+Tamási!B8+Szekszárd!B8</f>
        <v>1497</v>
      </c>
      <c r="C8" s="16">
        <f>ROUND(B8/$B$13*100,1)</f>
        <v>23.9</v>
      </c>
      <c r="D8" s="15">
        <f>Bonyhád!D8+Dombóvár!D8+Paks!D8+Tamási!D8+Szekszárd!D8</f>
        <v>2031</v>
      </c>
      <c r="E8" s="17">
        <f>ROUND(D8/$D$13*100,1)</f>
        <v>32.9</v>
      </c>
      <c r="F8" s="15">
        <f t="shared" si="0"/>
        <v>3528</v>
      </c>
      <c r="G8" s="17">
        <f>ROUND(F8/$F$13*100,1)</f>
        <v>28.4</v>
      </c>
      <c r="H8" s="1"/>
    </row>
    <row r="9" spans="1:8" ht="18" customHeight="1">
      <c r="A9" s="18" t="s">
        <v>9</v>
      </c>
      <c r="B9" s="19">
        <f>Bonyhád!B9+Dombóvár!B9+Paks!B9+Tamási!B9+Szekszárd!B9</f>
        <v>1630</v>
      </c>
      <c r="C9" s="16">
        <f>ROUND(B9/$B$13*100,1)</f>
        <v>26</v>
      </c>
      <c r="D9" s="19">
        <f>Bonyhád!D9+Dombóvár!D9+Paks!D9+Tamási!D9+Szekszárd!D9</f>
        <v>1208</v>
      </c>
      <c r="E9" s="17">
        <f>ROUND(D9/$D$13*100,1)</f>
        <v>19.6</v>
      </c>
      <c r="F9" s="15">
        <f t="shared" si="0"/>
        <v>2838</v>
      </c>
      <c r="G9" s="17">
        <f>ROUND(F9/$F$13*100,1)</f>
        <v>22.8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5677</v>
      </c>
      <c r="C10" s="22">
        <f t="shared" si="1"/>
        <v>90.6</v>
      </c>
      <c r="D10" s="90">
        <f t="shared" si="1"/>
        <v>4935</v>
      </c>
      <c r="E10" s="80">
        <f t="shared" si="1"/>
        <v>80</v>
      </c>
      <c r="F10" s="88">
        <f t="shared" si="0"/>
        <v>10612</v>
      </c>
      <c r="G10" s="23">
        <f t="shared" si="1"/>
        <v>85.4</v>
      </c>
      <c r="H10" s="25"/>
    </row>
    <row r="11" spans="1:8" ht="18" customHeight="1">
      <c r="A11" s="27" t="s">
        <v>11</v>
      </c>
      <c r="B11" s="15">
        <f>Bonyhád!B11+Dombóvár!B11+Paks!B11+Tamási!B11+Szekszárd!B11</f>
        <v>568</v>
      </c>
      <c r="C11" s="89">
        <f>ROUND(B11/$B$13*100,1)</f>
        <v>9.1</v>
      </c>
      <c r="D11" s="82">
        <f>Bonyhád!D11+Dombóvár!D11+Paks!D11+Tamási!D11+Szekszárd!D11</f>
        <v>1209</v>
      </c>
      <c r="E11" s="28">
        <f>ROUND(D11/$D$13*100,1)</f>
        <v>19.6</v>
      </c>
      <c r="F11" s="75">
        <f t="shared" si="0"/>
        <v>1777</v>
      </c>
      <c r="G11" s="17">
        <f>ROUND(F11/$F$13*100,1)</f>
        <v>14.3</v>
      </c>
      <c r="H11" s="1"/>
    </row>
    <row r="12" spans="1:8" ht="18" customHeight="1">
      <c r="A12" s="27" t="s">
        <v>12</v>
      </c>
      <c r="B12" s="15">
        <f>Bonyhád!B12+Dombóvár!B12+Paks!B12+Tamási!B12+Szekszárd!B12</f>
        <v>16</v>
      </c>
      <c r="C12" s="89">
        <f>ROUND(B12/$B$13*100,1)</f>
        <v>0.3</v>
      </c>
      <c r="D12" s="83">
        <f>Bonyhád!D12+Dombóvár!D12+Paks!D12+Tamási!D12+Szekszárd!D12</f>
        <v>23</v>
      </c>
      <c r="E12" s="30">
        <f>ROUND(D12/$D$13*100,1)</f>
        <v>0.4</v>
      </c>
      <c r="F12" s="19">
        <f t="shared" si="0"/>
        <v>39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6261</v>
      </c>
      <c r="C13" s="33">
        <f t="shared" si="2"/>
        <v>99.99999999999999</v>
      </c>
      <c r="D13" s="12">
        <f t="shared" si="2"/>
        <v>6167</v>
      </c>
      <c r="E13" s="78">
        <f t="shared" si="2"/>
        <v>100</v>
      </c>
      <c r="F13" s="10">
        <f t="shared" si="2"/>
        <v>12428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31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32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Bonyhád!B17+Dombóvár!B17+Paks!B17+Tamási!B17+Szekszárd!B17</f>
        <v>292</v>
      </c>
      <c r="C17" s="36">
        <f>ROUND(B17/$B$27*100,1)</f>
        <v>4.7</v>
      </c>
      <c r="D17" s="37">
        <f>Bonyhád!D17+Dombóvár!D17+Paks!D17+Tamási!D17+Szekszárd!D17</f>
        <v>337</v>
      </c>
      <c r="E17" s="36">
        <f>ROUND(D17/$D$27*100,1)</f>
        <v>5.5</v>
      </c>
      <c r="F17" s="37">
        <f aca="true" t="shared" si="3" ref="F17:F26">B17+D17</f>
        <v>629</v>
      </c>
      <c r="G17" s="38">
        <f>ROUND(F17/$F$27*100,1)</f>
        <v>5.1</v>
      </c>
      <c r="H17" s="1"/>
      <c r="I17" s="39"/>
    </row>
    <row r="18" spans="1:9" ht="18" customHeight="1">
      <c r="A18" s="14" t="s">
        <v>16</v>
      </c>
      <c r="B18" s="35">
        <f>Bonyhád!B18+Dombóvár!B18+Paks!B18+Tamási!B18+Szekszárd!B18</f>
        <v>2379</v>
      </c>
      <c r="C18" s="36">
        <f aca="true" t="shared" si="4" ref="C18:C26">ROUND(B18/$B$27*100,1)</f>
        <v>38</v>
      </c>
      <c r="D18" s="37">
        <f>Bonyhád!D18+Dombóvár!D18+Paks!D18+Tamási!D18+Szekszárd!D18</f>
        <v>2323</v>
      </c>
      <c r="E18" s="36">
        <f aca="true" t="shared" si="5" ref="E18:E26">ROUND(D18/$D$27*100,1)</f>
        <v>37.7</v>
      </c>
      <c r="F18" s="37">
        <f t="shared" si="3"/>
        <v>4702</v>
      </c>
      <c r="G18" s="38">
        <f aca="true" t="shared" si="6" ref="G18:G26">ROUND(F18/$F$27*100,1)</f>
        <v>37.8</v>
      </c>
      <c r="H18" s="1"/>
      <c r="I18" s="39"/>
    </row>
    <row r="19" spans="1:9" ht="18" customHeight="1">
      <c r="A19" s="14" t="s">
        <v>17</v>
      </c>
      <c r="B19" s="35">
        <f>Bonyhád!B19+Dombóvár!B19+Paks!B19+Tamási!B19+Szekszárd!B19</f>
        <v>2185</v>
      </c>
      <c r="C19" s="36">
        <f t="shared" si="4"/>
        <v>34.9</v>
      </c>
      <c r="D19" s="37">
        <f>Bonyhád!D19+Dombóvár!D19+Paks!D19+Tamási!D19+Szekszárd!D19</f>
        <v>1246</v>
      </c>
      <c r="E19" s="36">
        <f t="shared" si="5"/>
        <v>20.2</v>
      </c>
      <c r="F19" s="37">
        <f t="shared" si="3"/>
        <v>3431</v>
      </c>
      <c r="G19" s="38">
        <f t="shared" si="6"/>
        <v>27.6</v>
      </c>
      <c r="H19" s="1"/>
      <c r="I19" s="39"/>
    </row>
    <row r="20" spans="1:9" ht="18" customHeight="1">
      <c r="A20" s="14" t="s">
        <v>18</v>
      </c>
      <c r="B20" s="35">
        <f>Bonyhád!B20+Dombóvár!B20+Paks!B20+Tamási!B20+Szekszárd!B20</f>
        <v>70</v>
      </c>
      <c r="C20" s="36">
        <f t="shared" si="4"/>
        <v>1.1</v>
      </c>
      <c r="D20" s="37">
        <f>Bonyhád!D20+Dombóvár!D20+Paks!D20+Tamási!D20+Szekszárd!D20</f>
        <v>178</v>
      </c>
      <c r="E20" s="36">
        <f t="shared" si="5"/>
        <v>2.9</v>
      </c>
      <c r="F20" s="37">
        <f t="shared" si="3"/>
        <v>248</v>
      </c>
      <c r="G20" s="38">
        <f t="shared" si="6"/>
        <v>2</v>
      </c>
      <c r="H20" s="1"/>
      <c r="I20" s="39"/>
    </row>
    <row r="21" spans="1:9" ht="18" customHeight="1">
      <c r="A21" s="14" t="s">
        <v>19</v>
      </c>
      <c r="B21" s="35">
        <f>Bonyhád!B21+Dombóvár!B21+Paks!B21+Tamási!B21+Szekszárd!B21</f>
        <v>595</v>
      </c>
      <c r="C21" s="36">
        <f t="shared" si="4"/>
        <v>9.5</v>
      </c>
      <c r="D21" s="37">
        <f>Bonyhád!D21+Dombóvár!D21+Paks!D21+Tamási!D21+Szekszárd!D21</f>
        <v>974</v>
      </c>
      <c r="E21" s="36">
        <f t="shared" si="5"/>
        <v>15.8</v>
      </c>
      <c r="F21" s="37">
        <f t="shared" si="3"/>
        <v>1569</v>
      </c>
      <c r="G21" s="38">
        <f t="shared" si="6"/>
        <v>12.6</v>
      </c>
      <c r="H21" s="39"/>
      <c r="I21" s="39"/>
    </row>
    <row r="22" spans="1:9" ht="18" customHeight="1">
      <c r="A22" s="14" t="s">
        <v>20</v>
      </c>
      <c r="B22" s="35">
        <f>Bonyhád!B22+Dombóvár!B22+Paks!B22+Tamási!B22+Szekszárd!B22</f>
        <v>211</v>
      </c>
      <c r="C22" s="36">
        <f t="shared" si="4"/>
        <v>3.4</v>
      </c>
      <c r="D22" s="37">
        <f>Bonyhád!D22+Dombóvár!D22+Paks!D22+Tamási!D22+Szekszárd!D22</f>
        <v>110</v>
      </c>
      <c r="E22" s="36">
        <f t="shared" si="5"/>
        <v>1.8</v>
      </c>
      <c r="F22" s="37">
        <f t="shared" si="3"/>
        <v>321</v>
      </c>
      <c r="G22" s="38">
        <f t="shared" si="6"/>
        <v>2.6</v>
      </c>
      <c r="H22" s="1"/>
      <c r="I22" s="39"/>
    </row>
    <row r="23" spans="1:9" ht="18" customHeight="1">
      <c r="A23" s="14" t="s">
        <v>21</v>
      </c>
      <c r="B23" s="35">
        <f>Bonyhád!B23+Dombóvár!B23+Paks!B23+Tamási!B23+Szekszárd!B23</f>
        <v>327</v>
      </c>
      <c r="C23" s="36">
        <f t="shared" si="4"/>
        <v>5.2</v>
      </c>
      <c r="D23" s="37">
        <f>Bonyhád!D23+Dombóvár!D23+Paks!D23+Tamási!D23+Szekszárd!D23</f>
        <v>617</v>
      </c>
      <c r="E23" s="36">
        <f t="shared" si="5"/>
        <v>10</v>
      </c>
      <c r="F23" s="37">
        <f t="shared" si="3"/>
        <v>944</v>
      </c>
      <c r="G23" s="38">
        <f t="shared" si="6"/>
        <v>7.6</v>
      </c>
      <c r="H23" s="1"/>
      <c r="I23" s="39"/>
    </row>
    <row r="24" spans="1:9" ht="18" customHeight="1">
      <c r="A24" s="14" t="s">
        <v>22</v>
      </c>
      <c r="B24" s="35">
        <f>Bonyhád!B24+Dombóvár!B24+Paks!B24+Tamási!B24+Szekszárd!B24</f>
        <v>135</v>
      </c>
      <c r="C24" s="36">
        <f t="shared" si="4"/>
        <v>2.2</v>
      </c>
      <c r="D24" s="37">
        <f>Bonyhád!D24+Dombóvár!D24+Paks!D24+Tamási!D24+Szekszárd!D24</f>
        <v>290</v>
      </c>
      <c r="E24" s="36">
        <f t="shared" si="5"/>
        <v>4.7</v>
      </c>
      <c r="F24" s="37">
        <f t="shared" si="3"/>
        <v>425</v>
      </c>
      <c r="G24" s="38">
        <f t="shared" si="6"/>
        <v>3.4</v>
      </c>
      <c r="H24" s="1"/>
      <c r="I24" s="39"/>
    </row>
    <row r="25" spans="1:9" ht="18" customHeight="1">
      <c r="A25" s="27" t="s">
        <v>23</v>
      </c>
      <c r="B25" s="35">
        <f>Bonyhád!B25+Dombóvár!B25+Paks!B25+Tamási!B25+Szekszárd!B25</f>
        <v>67</v>
      </c>
      <c r="C25" s="36">
        <f t="shared" si="4"/>
        <v>1.1</v>
      </c>
      <c r="D25" s="37">
        <f>Bonyhád!D25+Dombóvár!D25+Paks!D25+Tamási!D25+Szekszárd!D25</f>
        <v>91</v>
      </c>
      <c r="E25" s="36">
        <f t="shared" si="5"/>
        <v>1.5</v>
      </c>
      <c r="F25" s="37">
        <f t="shared" si="3"/>
        <v>158</v>
      </c>
      <c r="G25" s="38">
        <f t="shared" si="6"/>
        <v>1.3</v>
      </c>
      <c r="H25" s="1"/>
      <c r="I25" s="39"/>
    </row>
    <row r="26" spans="1:9" ht="18" customHeight="1">
      <c r="A26" s="27" t="s">
        <v>12</v>
      </c>
      <c r="B26" s="35">
        <f>Bonyhád!B26+Dombóvár!B26+Paks!B26+Tamási!B26+Szekszárd!B26</f>
        <v>0</v>
      </c>
      <c r="C26" s="36">
        <f t="shared" si="4"/>
        <v>0</v>
      </c>
      <c r="D26" s="37">
        <f>Bonyhád!D26+Dombóvár!D26+Paks!D26+Tamási!D26+Szekszárd!D26</f>
        <v>1</v>
      </c>
      <c r="E26" s="36">
        <f t="shared" si="5"/>
        <v>0</v>
      </c>
      <c r="F26" s="37">
        <f t="shared" si="3"/>
        <v>1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6261</v>
      </c>
      <c r="C27" s="40">
        <f>SUM(C17:C26)</f>
        <v>100.1</v>
      </c>
      <c r="D27" s="41">
        <f t="shared" si="7"/>
        <v>6167</v>
      </c>
      <c r="E27" s="40">
        <f t="shared" si="7"/>
        <v>100.10000000000001</v>
      </c>
      <c r="F27" s="41">
        <f t="shared" si="7"/>
        <v>12428</v>
      </c>
      <c r="G27" s="33">
        <f t="shared" si="7"/>
        <v>99.99999999999999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31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33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Bonyhád!B31+Dombóvár!B31+Paks!B31+Tamási!B31+Szekszárd!B31</f>
        <v>14</v>
      </c>
      <c r="C31" s="74">
        <f>ROUND(B31/$B$42*100,1)</f>
        <v>0.2</v>
      </c>
      <c r="D31" s="29">
        <f>Bonyhád!D31+Dombóvár!D31+Paks!D31+Tamási!D31+Szekszárd!D31</f>
        <v>4</v>
      </c>
      <c r="E31" s="74">
        <f>ROUND(D31/$D$42*100,1)</f>
        <v>0.1</v>
      </c>
      <c r="F31" s="29">
        <f aca="true" t="shared" si="8" ref="F31:F41">B31+D31</f>
        <v>18</v>
      </c>
      <c r="G31" s="17">
        <f>ROUND(F31/$F$42*100,1)</f>
        <v>0.1</v>
      </c>
      <c r="H31" s="1"/>
    </row>
    <row r="32" spans="1:8" ht="18" customHeight="1">
      <c r="A32" s="14" t="s">
        <v>102</v>
      </c>
      <c r="B32" s="15">
        <f>Bonyhád!B32+Dombóvár!B32+Paks!B32+Tamási!B32+Szekszárd!B32</f>
        <v>454</v>
      </c>
      <c r="C32" s="74">
        <f aca="true" t="shared" si="9" ref="C32:C41">ROUND(B32/$B$42*100,1)</f>
        <v>7.3</v>
      </c>
      <c r="D32" s="66">
        <f>Bonyhád!D32+Dombóvár!D32+Paks!D32+Tamási!D32+Szekszárd!D32</f>
        <v>276</v>
      </c>
      <c r="E32" s="74">
        <f aca="true" t="shared" si="10" ref="E32:E41">ROUND(D32/$D$42*100,1)</f>
        <v>4.5</v>
      </c>
      <c r="F32" s="66">
        <f t="shared" si="8"/>
        <v>730</v>
      </c>
      <c r="G32" s="17">
        <f aca="true" t="shared" si="11" ref="G32:G41">ROUND(F32/$F$42*100,1)</f>
        <v>5.9</v>
      </c>
      <c r="H32" s="1"/>
    </row>
    <row r="33" spans="1:8" ht="18" customHeight="1">
      <c r="A33" s="14" t="s">
        <v>69</v>
      </c>
      <c r="B33" s="15">
        <f>Bonyhád!B33+Dombóvár!B33+Paks!B33+Tamási!B33+Szekszárd!B33</f>
        <v>1062</v>
      </c>
      <c r="C33" s="74">
        <f t="shared" si="9"/>
        <v>17</v>
      </c>
      <c r="D33" s="66">
        <f>Bonyhád!D33+Dombóvár!D33+Paks!D33+Tamási!D33+Szekszárd!D33</f>
        <v>1058</v>
      </c>
      <c r="E33" s="74">
        <f t="shared" si="10"/>
        <v>17.2</v>
      </c>
      <c r="F33" s="66">
        <f t="shared" si="8"/>
        <v>2120</v>
      </c>
      <c r="G33" s="17">
        <f t="shared" si="11"/>
        <v>17.1</v>
      </c>
      <c r="H33" s="1"/>
    </row>
    <row r="34" spans="1:8" ht="18" customHeight="1">
      <c r="A34" s="14" t="s">
        <v>70</v>
      </c>
      <c r="B34" s="15">
        <f>Bonyhád!B34+Dombóvár!B34+Paks!B34+Tamási!B34+Szekszárd!B34</f>
        <v>722</v>
      </c>
      <c r="C34" s="74">
        <f t="shared" si="9"/>
        <v>11.5</v>
      </c>
      <c r="D34" s="66">
        <f>Bonyhád!D34+Dombóvár!D34+Paks!D34+Tamási!D34+Szekszárd!D34</f>
        <v>712</v>
      </c>
      <c r="E34" s="74">
        <f t="shared" si="10"/>
        <v>11.5</v>
      </c>
      <c r="F34" s="66">
        <f t="shared" si="8"/>
        <v>1434</v>
      </c>
      <c r="G34" s="17">
        <f t="shared" si="11"/>
        <v>11.5</v>
      </c>
      <c r="H34" s="1"/>
    </row>
    <row r="35" spans="1:8" ht="18" customHeight="1">
      <c r="A35" s="14" t="s">
        <v>71</v>
      </c>
      <c r="B35" s="15">
        <f>Bonyhád!B35+Dombóvár!B35+Paks!B35+Tamási!B35+Szekszárd!B35</f>
        <v>657</v>
      </c>
      <c r="C35" s="74">
        <f t="shared" si="9"/>
        <v>10.5</v>
      </c>
      <c r="D35" s="66">
        <f>Bonyhád!D35+Dombóvár!D35+Paks!D35+Tamási!D35+Szekszárd!D35</f>
        <v>658</v>
      </c>
      <c r="E35" s="74">
        <f t="shared" si="10"/>
        <v>10.7</v>
      </c>
      <c r="F35" s="66">
        <f t="shared" si="8"/>
        <v>1315</v>
      </c>
      <c r="G35" s="17">
        <f t="shared" si="11"/>
        <v>10.6</v>
      </c>
      <c r="H35" s="1"/>
    </row>
    <row r="36" spans="1:8" ht="18" customHeight="1">
      <c r="A36" s="14" t="s">
        <v>72</v>
      </c>
      <c r="B36" s="15">
        <f>Bonyhád!B36+Dombóvár!B36+Paks!B36+Tamási!B36+Szekszárd!B36</f>
        <v>691</v>
      </c>
      <c r="C36" s="74">
        <f t="shared" si="9"/>
        <v>11</v>
      </c>
      <c r="D36" s="66">
        <f>Bonyhád!D36+Dombóvár!D36+Paks!D36+Tamási!D36+Szekszárd!D36</f>
        <v>836</v>
      </c>
      <c r="E36" s="74">
        <f t="shared" si="10"/>
        <v>13.6</v>
      </c>
      <c r="F36" s="66">
        <f t="shared" si="8"/>
        <v>1527</v>
      </c>
      <c r="G36" s="17">
        <f t="shared" si="11"/>
        <v>12.3</v>
      </c>
      <c r="H36" s="1"/>
    </row>
    <row r="37" spans="1:8" ht="18" customHeight="1">
      <c r="A37" s="14" t="s">
        <v>73</v>
      </c>
      <c r="B37" s="15">
        <f>Bonyhád!B37+Dombóvár!B37+Paks!B37+Tamási!B37+Szekszárd!B37</f>
        <v>625</v>
      </c>
      <c r="C37" s="74">
        <f t="shared" si="9"/>
        <v>10</v>
      </c>
      <c r="D37" s="66">
        <f>Bonyhád!D37+Dombóvár!D37+Paks!D37+Tamási!D37+Szekszárd!D37</f>
        <v>780</v>
      </c>
      <c r="E37" s="74">
        <f t="shared" si="10"/>
        <v>12.6</v>
      </c>
      <c r="F37" s="66">
        <f t="shared" si="8"/>
        <v>1405</v>
      </c>
      <c r="G37" s="17">
        <f t="shared" si="11"/>
        <v>11.3</v>
      </c>
      <c r="H37" s="1" t="s">
        <v>25</v>
      </c>
    </row>
    <row r="38" spans="1:8" ht="18" customHeight="1">
      <c r="A38" s="27" t="s">
        <v>74</v>
      </c>
      <c r="B38" s="76">
        <f>Bonyhád!B38+Dombóvár!B38+Paks!B38+Tamási!B38+Szekszárd!B38</f>
        <v>635</v>
      </c>
      <c r="C38" s="74">
        <f t="shared" si="9"/>
        <v>10.1</v>
      </c>
      <c r="D38" s="69">
        <f>Bonyhád!D38+Dombóvár!D38+Paks!D38+Tamási!D38+Szekszárd!D38</f>
        <v>700</v>
      </c>
      <c r="E38" s="74">
        <f t="shared" si="10"/>
        <v>11.4</v>
      </c>
      <c r="F38" s="69">
        <f t="shared" si="8"/>
        <v>1335</v>
      </c>
      <c r="G38" s="17">
        <f t="shared" si="11"/>
        <v>10.7</v>
      </c>
      <c r="H38" s="1"/>
    </row>
    <row r="39" spans="1:8" ht="18" customHeight="1">
      <c r="A39" s="27" t="s">
        <v>75</v>
      </c>
      <c r="B39" s="76">
        <f>Bonyhád!B39+Dombóvár!B39+Paks!B39+Tamási!B39+Szekszárd!B39</f>
        <v>653</v>
      </c>
      <c r="C39" s="74">
        <f t="shared" si="9"/>
        <v>10.4</v>
      </c>
      <c r="D39" s="69">
        <f>Bonyhád!D39+Dombóvár!D39+Paks!D39+Tamási!D39+Szekszárd!D39</f>
        <v>663</v>
      </c>
      <c r="E39" s="74">
        <f t="shared" si="10"/>
        <v>10.8</v>
      </c>
      <c r="F39" s="69">
        <f t="shared" si="8"/>
        <v>1316</v>
      </c>
      <c r="G39" s="17">
        <f t="shared" si="11"/>
        <v>10.6</v>
      </c>
      <c r="H39" s="1"/>
    </row>
    <row r="40" spans="1:7" ht="18" customHeight="1">
      <c r="A40" s="27" t="s">
        <v>76</v>
      </c>
      <c r="B40" s="76">
        <f>Bonyhád!B40+Dombóvár!B40+Paks!B40+Tamási!B40+Szekszárd!B40</f>
        <v>682</v>
      </c>
      <c r="C40" s="74">
        <f t="shared" si="9"/>
        <v>10.9</v>
      </c>
      <c r="D40" s="69">
        <f>Bonyhád!D40+Dombóvár!D40+Paks!D40+Tamási!D40+Szekszárd!D40</f>
        <v>449</v>
      </c>
      <c r="E40" s="74">
        <f t="shared" si="10"/>
        <v>7.3</v>
      </c>
      <c r="F40" s="69">
        <f t="shared" si="8"/>
        <v>1131</v>
      </c>
      <c r="G40" s="17">
        <f t="shared" si="11"/>
        <v>9.1</v>
      </c>
    </row>
    <row r="41" spans="1:7" ht="18" customHeight="1">
      <c r="A41" s="43" t="s">
        <v>77</v>
      </c>
      <c r="B41" s="44">
        <f>Bonyhád!B41+Dombóvár!B41+Paks!B41+Tamási!B41+Szekszárd!B41</f>
        <v>66</v>
      </c>
      <c r="C41" s="74">
        <f t="shared" si="9"/>
        <v>1.1</v>
      </c>
      <c r="D41" s="68">
        <f>Bonyhád!D41+Dombóvár!D41+Paks!D41+Tamási!D41+Szekszárd!D41</f>
        <v>31</v>
      </c>
      <c r="E41" s="74">
        <f t="shared" si="10"/>
        <v>0.5</v>
      </c>
      <c r="F41" s="68">
        <f t="shared" si="8"/>
        <v>97</v>
      </c>
      <c r="G41" s="17">
        <f t="shared" si="11"/>
        <v>0.8</v>
      </c>
    </row>
    <row r="42" spans="1:7" ht="18" customHeight="1">
      <c r="A42" s="45" t="s">
        <v>15</v>
      </c>
      <c r="B42" s="12">
        <f aca="true" t="shared" si="12" ref="B42:G42">SUM(B31:B41)</f>
        <v>6261</v>
      </c>
      <c r="C42" s="46">
        <f t="shared" si="12"/>
        <v>100</v>
      </c>
      <c r="D42" s="12">
        <f t="shared" si="12"/>
        <v>6167</v>
      </c>
      <c r="E42" s="33">
        <f t="shared" si="12"/>
        <v>100.2</v>
      </c>
      <c r="F42" s="12">
        <f t="shared" si="12"/>
        <v>12428</v>
      </c>
      <c r="G42" s="46">
        <f t="shared" si="12"/>
        <v>99.99999999999999</v>
      </c>
    </row>
    <row r="43" ht="18" customHeight="1"/>
    <row r="44" spans="1:7" ht="18" customHeight="1">
      <c r="A44" s="126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27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1">
        <f>'Táblázat (Adattárház)'!R46+'Táblázat (Adattárház)'!R55</f>
        <v>425</v>
      </c>
      <c r="C46" s="95">
        <f aca="true" t="shared" si="13" ref="C46:C51">ROUND(B46/$B$51*100,1)</f>
        <v>6.8</v>
      </c>
      <c r="D46" s="91">
        <f>'Táblázat (Adattárház)'!S46+'Táblázat (Adattárház)'!S55</f>
        <v>401</v>
      </c>
      <c r="E46" s="92">
        <f aca="true" t="shared" si="14" ref="E46:E51">ROUND(D46/$D$51*100,1)</f>
        <v>6.5</v>
      </c>
      <c r="F46" s="29">
        <f>B46+D46</f>
        <v>826</v>
      </c>
      <c r="G46" s="28">
        <f aca="true" t="shared" si="15" ref="G46:G51">ROUND(F46/$F$51*100,1)</f>
        <v>6.6</v>
      </c>
    </row>
    <row r="47" spans="1:7" ht="18" customHeight="1">
      <c r="A47" s="52" t="s">
        <v>116</v>
      </c>
      <c r="B47" s="64">
        <f>'Táblázat (Adattárház)'!R47+'Táblázat (Adattárház)'!R48+'Táblázat (Adattárház)'!R49</f>
        <v>165</v>
      </c>
      <c r="C47" s="74">
        <f t="shared" si="13"/>
        <v>2.6</v>
      </c>
      <c r="D47" s="64">
        <f>'Táblázat (Adattárház)'!S47+'Táblázat (Adattárház)'!S48+'Táblázat (Adattárház)'!S49+'Táblázat (Adattárház)'!S50</f>
        <v>59</v>
      </c>
      <c r="E47" s="17">
        <f t="shared" si="14"/>
        <v>1</v>
      </c>
      <c r="F47" s="66">
        <f>B47+D47</f>
        <v>224</v>
      </c>
      <c r="G47" s="65">
        <f t="shared" si="15"/>
        <v>1.8</v>
      </c>
    </row>
    <row r="48" spans="1:7" ht="18" customHeight="1">
      <c r="A48" s="52" t="s">
        <v>87</v>
      </c>
      <c r="B48" s="64">
        <f>'Táblázat (Adattárház)'!R51</f>
        <v>34</v>
      </c>
      <c r="C48" s="74">
        <f t="shared" si="13"/>
        <v>0.5</v>
      </c>
      <c r="D48" s="64">
        <f>'Táblázat (Adattárház)'!S51</f>
        <v>21</v>
      </c>
      <c r="E48" s="17">
        <f t="shared" si="14"/>
        <v>0.3</v>
      </c>
      <c r="F48" s="66">
        <f>B48+D48</f>
        <v>55</v>
      </c>
      <c r="G48" s="65">
        <f t="shared" si="15"/>
        <v>0.4</v>
      </c>
    </row>
    <row r="49" spans="1:7" ht="18" customHeight="1">
      <c r="A49" s="52" t="s">
        <v>115</v>
      </c>
      <c r="B49" s="64">
        <f>'Táblázat (Adattárház)'!R52</f>
        <v>1892</v>
      </c>
      <c r="C49" s="74">
        <f t="shared" si="13"/>
        <v>30.2</v>
      </c>
      <c r="D49" s="64">
        <f>'Táblázat (Adattárház)'!S52</f>
        <v>1941</v>
      </c>
      <c r="E49" s="17">
        <f t="shared" si="14"/>
        <v>31.5</v>
      </c>
      <c r="F49" s="66">
        <f>B49+D49</f>
        <v>3833</v>
      </c>
      <c r="G49" s="65">
        <f t="shared" si="15"/>
        <v>30.8</v>
      </c>
    </row>
    <row r="50" spans="1:7" ht="18" customHeight="1">
      <c r="A50" s="53" t="s">
        <v>27</v>
      </c>
      <c r="B50" s="63">
        <f>'Táblázat (Adattárház)'!R53</f>
        <v>3745</v>
      </c>
      <c r="C50" s="96">
        <f t="shared" si="13"/>
        <v>59.8</v>
      </c>
      <c r="D50" s="63">
        <f>'Táblázat (Adattárház)'!S53</f>
        <v>3745</v>
      </c>
      <c r="E50" s="93">
        <f t="shared" si="14"/>
        <v>60.7</v>
      </c>
      <c r="F50" s="31">
        <f>B50+D50</f>
        <v>7490</v>
      </c>
      <c r="G50" s="30">
        <f t="shared" si="15"/>
        <v>60.3</v>
      </c>
    </row>
    <row r="51" spans="1:7" ht="18" customHeight="1">
      <c r="A51" s="61" t="s">
        <v>28</v>
      </c>
      <c r="B51" s="94">
        <f>SUM(B46:B50)</f>
        <v>6261</v>
      </c>
      <c r="C51" s="55">
        <f t="shared" si="13"/>
        <v>100</v>
      </c>
      <c r="D51" s="94">
        <f>SUM(D46:D50)</f>
        <v>6167</v>
      </c>
      <c r="E51" s="55">
        <f t="shared" si="14"/>
        <v>100</v>
      </c>
      <c r="F51" s="41">
        <f>SUM(F46:F50)</f>
        <v>12428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26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27"/>
      <c r="B54" s="99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7" t="s">
        <v>32</v>
      </c>
      <c r="B55" s="67">
        <f>'Táblázat (Adattárház)'!R57+'Táblázat (Adattárház)'!R58</f>
        <v>3111</v>
      </c>
      <c r="C55" s="92">
        <f>ROUND(B55/$B$59*100,1)</f>
        <v>49.7</v>
      </c>
      <c r="D55" s="67">
        <f>'Táblázat (Adattárház)'!S57+'Táblázat (Adattárház)'!S58</f>
        <v>2750</v>
      </c>
      <c r="E55" s="28">
        <f>ROUND(D55/$D$59*100,1)</f>
        <v>44.6</v>
      </c>
      <c r="F55" s="67">
        <f>B55+D55</f>
        <v>5861</v>
      </c>
      <c r="G55" s="28">
        <f>ROUND(F55/$F$59*100,1)</f>
        <v>47.2</v>
      </c>
    </row>
    <row r="56" spans="1:7" ht="15.75">
      <c r="A56" s="98" t="s">
        <v>30</v>
      </c>
      <c r="B56" s="69">
        <f>'Táblázat (Adattárház)'!R59</f>
        <v>1398</v>
      </c>
      <c r="C56" s="17">
        <f>ROUND(B56/$B$59*100,1)</f>
        <v>22.3</v>
      </c>
      <c r="D56" s="64">
        <f>'Táblázat (Adattárház)'!S59</f>
        <v>1216</v>
      </c>
      <c r="E56" s="65">
        <f>ROUND(D56/$D$59*100,1)</f>
        <v>19.7</v>
      </c>
      <c r="F56" s="69">
        <f>B56+D56</f>
        <v>2614</v>
      </c>
      <c r="G56" s="65">
        <f>ROUND(F56/$F$59*100,1)</f>
        <v>21</v>
      </c>
    </row>
    <row r="57" spans="1:7" ht="15.75">
      <c r="A57" s="98" t="s">
        <v>79</v>
      </c>
      <c r="B57" s="69">
        <f>'Táblázat (Adattárház)'!R61</f>
        <v>1069</v>
      </c>
      <c r="C57" s="17">
        <f>ROUND(B57/$B$59*100,1)</f>
        <v>17.1</v>
      </c>
      <c r="D57" s="64">
        <f>'Táblázat (Adattárház)'!S61</f>
        <v>1206</v>
      </c>
      <c r="E57" s="65">
        <f>ROUND(D57/$D$59*100,1)</f>
        <v>19.6</v>
      </c>
      <c r="F57" s="69">
        <f>B57+D57</f>
        <v>2275</v>
      </c>
      <c r="G57" s="65">
        <f>ROUND(F57/$F$59*100,1)</f>
        <v>18.3</v>
      </c>
    </row>
    <row r="58" spans="1:7" ht="15.75">
      <c r="A58" s="52" t="s">
        <v>31</v>
      </c>
      <c r="B58" s="68">
        <f>'Táblázat (Adattárház)'!R62</f>
        <v>683</v>
      </c>
      <c r="C58" s="93">
        <f>ROUND(B58/$B$59*100,1)</f>
        <v>10.9</v>
      </c>
      <c r="D58" s="63">
        <f>'Táblázat (Adattárház)'!S62</f>
        <v>995</v>
      </c>
      <c r="E58" s="30">
        <f>ROUND(D58/$D$59*100,1)</f>
        <v>16.1</v>
      </c>
      <c r="F58" s="68">
        <f>B58+D58</f>
        <v>1678</v>
      </c>
      <c r="G58" s="30">
        <f>ROUND(F58/$F$59*100,1)</f>
        <v>13.5</v>
      </c>
    </row>
    <row r="59" spans="1:7" ht="15.75">
      <c r="A59" s="61" t="s">
        <v>15</v>
      </c>
      <c r="B59" s="94">
        <f>SUM(B55:B58)</f>
        <v>6261</v>
      </c>
      <c r="C59" s="62">
        <f>ROUND(B59/$B$59*100,1)</f>
        <v>100</v>
      </c>
      <c r="D59" s="54">
        <f>SUM(D55:D58)</f>
        <v>6167</v>
      </c>
      <c r="E59" s="62">
        <f>ROUND(D59/$D$59*100,1)</f>
        <v>100</v>
      </c>
      <c r="F59" s="54">
        <f>SUM(F55:F58)</f>
        <v>12428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4"/>
    </sheetView>
  </sheetViews>
  <sheetFormatPr defaultColWidth="9.00390625" defaultRowHeight="15.75"/>
  <cols>
    <col min="1" max="1" width="10.75390625" style="70" customWidth="1"/>
    <col min="2" max="2" width="22.25390625" style="70" customWidth="1"/>
    <col min="3" max="3" width="7.375" style="110" customWidth="1"/>
    <col min="4" max="5" width="4.75390625" style="111" customWidth="1"/>
    <col min="6" max="6" width="5.75390625" style="110" customWidth="1"/>
    <col min="7" max="8" width="5.75390625" style="111" customWidth="1"/>
    <col min="9" max="9" width="5.125" style="110" customWidth="1"/>
    <col min="10" max="11" width="5.125" style="111" customWidth="1"/>
    <col min="12" max="12" width="6.375" style="110" customWidth="1"/>
    <col min="13" max="13" width="5.375" style="111" customWidth="1"/>
    <col min="14" max="14" width="6.00390625" style="111" customWidth="1"/>
    <col min="15" max="15" width="6.50390625" style="110" customWidth="1"/>
    <col min="16" max="16" width="7.375" style="111" customWidth="1"/>
    <col min="17" max="17" width="7.875" style="111" customWidth="1"/>
    <col min="18" max="18" width="5.75390625" style="110" customWidth="1"/>
    <col min="19" max="20" width="7.375" style="111" customWidth="1"/>
    <col min="21" max="21" width="0.12890625" style="72" customWidth="1"/>
    <col min="22" max="22" width="4.50390625" style="71" hidden="1" customWidth="1"/>
    <col min="23" max="23" width="6.125" style="71" hidden="1" customWidth="1"/>
    <col min="24" max="16384" width="8.00390625" style="70" customWidth="1"/>
  </cols>
  <sheetData>
    <row r="1" spans="1:23" ht="15.75" customHeight="1">
      <c r="A1" s="144" t="s">
        <v>33</v>
      </c>
      <c r="B1" s="145"/>
      <c r="C1" s="150" t="s">
        <v>34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23"/>
    </row>
    <row r="2" spans="1:23" ht="15.75">
      <c r="A2" s="146"/>
      <c r="B2" s="147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9.5" customHeight="1">
      <c r="A3" s="146"/>
      <c r="B3" s="147"/>
      <c r="C3" s="140" t="s">
        <v>80</v>
      </c>
      <c r="D3" s="140"/>
      <c r="E3" s="140"/>
      <c r="F3" s="140" t="s">
        <v>81</v>
      </c>
      <c r="G3" s="140"/>
      <c r="H3" s="140"/>
      <c r="I3" s="140" t="s">
        <v>82</v>
      </c>
      <c r="J3" s="140"/>
      <c r="K3" s="140"/>
      <c r="L3" s="140" t="s">
        <v>83</v>
      </c>
      <c r="M3" s="140"/>
      <c r="N3" s="140"/>
      <c r="O3" s="140" t="s">
        <v>84</v>
      </c>
      <c r="P3" s="140"/>
      <c r="Q3" s="140"/>
      <c r="R3" s="140" t="s">
        <v>85</v>
      </c>
      <c r="S3" s="140"/>
      <c r="T3" s="140"/>
      <c r="U3" s="134"/>
      <c r="V3" s="134"/>
      <c r="W3" s="134"/>
    </row>
    <row r="4" spans="1:23" ht="15.75">
      <c r="A4" s="148"/>
      <c r="B4" s="149"/>
      <c r="C4" s="116" t="s">
        <v>35</v>
      </c>
      <c r="D4" s="116" t="s">
        <v>36</v>
      </c>
      <c r="E4" s="116" t="s">
        <v>37</v>
      </c>
      <c r="F4" s="116" t="s">
        <v>35</v>
      </c>
      <c r="G4" s="116" t="s">
        <v>36</v>
      </c>
      <c r="H4" s="116" t="s">
        <v>37</v>
      </c>
      <c r="I4" s="116" t="s">
        <v>35</v>
      </c>
      <c r="J4" s="116" t="s">
        <v>36</v>
      </c>
      <c r="K4" s="116" t="s">
        <v>37</v>
      </c>
      <c r="L4" s="116" t="s">
        <v>35</v>
      </c>
      <c r="M4" s="116" t="s">
        <v>36</v>
      </c>
      <c r="N4" s="116" t="s">
        <v>37</v>
      </c>
      <c r="O4" s="116" t="s">
        <v>35</v>
      </c>
      <c r="P4" s="116" t="s">
        <v>36</v>
      </c>
      <c r="Q4" s="116" t="s">
        <v>37</v>
      </c>
      <c r="R4" s="116" t="s">
        <v>35</v>
      </c>
      <c r="S4" s="116" t="s">
        <v>36</v>
      </c>
      <c r="T4" s="116" t="s">
        <v>37</v>
      </c>
      <c r="U4" s="106"/>
      <c r="V4" s="106"/>
      <c r="W4" s="106"/>
    </row>
    <row r="5" spans="1:23" ht="15.75">
      <c r="A5" s="141" t="s">
        <v>38</v>
      </c>
      <c r="B5" s="107" t="s">
        <v>39</v>
      </c>
      <c r="C5" s="117">
        <v>330</v>
      </c>
      <c r="D5" s="117">
        <v>227</v>
      </c>
      <c r="E5" s="117">
        <v>557</v>
      </c>
      <c r="F5" s="117">
        <v>473</v>
      </c>
      <c r="G5" s="117">
        <v>327</v>
      </c>
      <c r="H5" s="117">
        <v>800</v>
      </c>
      <c r="I5" s="117">
        <v>423</v>
      </c>
      <c r="J5" s="117">
        <v>322</v>
      </c>
      <c r="K5" s="117">
        <v>745</v>
      </c>
      <c r="L5" s="117">
        <v>551</v>
      </c>
      <c r="M5" s="117">
        <v>311</v>
      </c>
      <c r="N5" s="117">
        <v>862</v>
      </c>
      <c r="O5" s="117">
        <v>773</v>
      </c>
      <c r="P5" s="117">
        <v>509</v>
      </c>
      <c r="Q5" s="117">
        <v>1282</v>
      </c>
      <c r="R5" s="117">
        <v>2550</v>
      </c>
      <c r="S5" s="117">
        <v>1696</v>
      </c>
      <c r="T5" s="117">
        <v>4246</v>
      </c>
      <c r="U5" s="118"/>
      <c r="V5" s="118"/>
      <c r="W5" s="118"/>
    </row>
    <row r="6" spans="1:23" ht="15.75">
      <c r="A6" s="142"/>
      <c r="B6" s="107" t="s">
        <v>40</v>
      </c>
      <c r="C6" s="117">
        <v>199</v>
      </c>
      <c r="D6" s="117">
        <v>229</v>
      </c>
      <c r="E6" s="117">
        <v>428</v>
      </c>
      <c r="F6" s="117">
        <v>219</v>
      </c>
      <c r="G6" s="117">
        <v>263</v>
      </c>
      <c r="H6" s="117">
        <v>482</v>
      </c>
      <c r="I6" s="117">
        <v>251</v>
      </c>
      <c r="J6" s="117">
        <v>456</v>
      </c>
      <c r="K6" s="117">
        <v>707</v>
      </c>
      <c r="L6" s="117">
        <v>208</v>
      </c>
      <c r="M6" s="117">
        <v>289</v>
      </c>
      <c r="N6" s="117">
        <v>497</v>
      </c>
      <c r="O6" s="117">
        <v>620</v>
      </c>
      <c r="P6" s="117">
        <v>794</v>
      </c>
      <c r="Q6" s="117">
        <v>1414</v>
      </c>
      <c r="R6" s="117">
        <v>1497</v>
      </c>
      <c r="S6" s="117">
        <v>2031</v>
      </c>
      <c r="T6" s="117">
        <v>3528</v>
      </c>
      <c r="U6" s="118"/>
      <c r="V6" s="118"/>
      <c r="W6" s="118"/>
    </row>
    <row r="7" spans="1:23" ht="15.75">
      <c r="A7" s="142"/>
      <c r="B7" s="107" t="s">
        <v>41</v>
      </c>
      <c r="C7" s="117">
        <v>135</v>
      </c>
      <c r="D7" s="117">
        <v>118</v>
      </c>
      <c r="E7" s="117">
        <v>253</v>
      </c>
      <c r="F7" s="117">
        <v>336</v>
      </c>
      <c r="G7" s="117">
        <v>277</v>
      </c>
      <c r="H7" s="117">
        <v>613</v>
      </c>
      <c r="I7" s="117">
        <v>286</v>
      </c>
      <c r="J7" s="117">
        <v>249</v>
      </c>
      <c r="K7" s="117">
        <v>535</v>
      </c>
      <c r="L7" s="117">
        <v>402</v>
      </c>
      <c r="M7" s="117">
        <v>368</v>
      </c>
      <c r="N7" s="117">
        <v>770</v>
      </c>
      <c r="O7" s="117">
        <v>471</v>
      </c>
      <c r="P7" s="117">
        <v>196</v>
      </c>
      <c r="Q7" s="117">
        <v>667</v>
      </c>
      <c r="R7" s="117">
        <v>1630</v>
      </c>
      <c r="S7" s="117">
        <v>1208</v>
      </c>
      <c r="T7" s="117">
        <v>2838</v>
      </c>
      <c r="U7" s="118"/>
      <c r="V7" s="118"/>
      <c r="W7" s="118"/>
    </row>
    <row r="8" spans="1:23" ht="15.75">
      <c r="A8" s="143"/>
      <c r="B8" s="112" t="s">
        <v>38</v>
      </c>
      <c r="C8" s="117">
        <v>664</v>
      </c>
      <c r="D8" s="117">
        <v>574</v>
      </c>
      <c r="E8" s="117">
        <v>1238</v>
      </c>
      <c r="F8" s="117">
        <v>1028</v>
      </c>
      <c r="G8" s="117">
        <v>867</v>
      </c>
      <c r="H8" s="117">
        <v>1895</v>
      </c>
      <c r="I8" s="117">
        <v>960</v>
      </c>
      <c r="J8" s="117">
        <v>1027</v>
      </c>
      <c r="K8" s="117">
        <v>1987</v>
      </c>
      <c r="L8" s="117">
        <v>1161</v>
      </c>
      <c r="M8" s="117">
        <v>968</v>
      </c>
      <c r="N8" s="117">
        <v>2129</v>
      </c>
      <c r="O8" s="117">
        <v>1864</v>
      </c>
      <c r="P8" s="117">
        <v>1499</v>
      </c>
      <c r="Q8" s="117">
        <v>3363</v>
      </c>
      <c r="R8" s="117">
        <v>5677</v>
      </c>
      <c r="S8" s="117">
        <v>4935</v>
      </c>
      <c r="T8" s="117">
        <v>10612</v>
      </c>
      <c r="U8" s="118"/>
      <c r="V8" s="118"/>
      <c r="W8" s="118"/>
    </row>
    <row r="9" spans="1:23" ht="15.75">
      <c r="A9" s="141" t="s">
        <v>42</v>
      </c>
      <c r="B9" s="107" t="s">
        <v>43</v>
      </c>
      <c r="C9" s="119"/>
      <c r="D9" s="119"/>
      <c r="E9" s="119"/>
      <c r="F9" s="119"/>
      <c r="G9" s="117"/>
      <c r="H9" s="117"/>
      <c r="I9" s="119"/>
      <c r="J9" s="119"/>
      <c r="K9" s="119"/>
      <c r="L9" s="117"/>
      <c r="M9" s="117">
        <v>1</v>
      </c>
      <c r="N9" s="117">
        <v>1</v>
      </c>
      <c r="O9" s="119">
        <v>2</v>
      </c>
      <c r="P9" s="119"/>
      <c r="Q9" s="119">
        <v>2</v>
      </c>
      <c r="R9" s="117">
        <v>2</v>
      </c>
      <c r="S9" s="117">
        <v>1</v>
      </c>
      <c r="T9" s="117">
        <v>3</v>
      </c>
      <c r="U9" s="118"/>
      <c r="V9" s="118"/>
      <c r="W9" s="118"/>
    </row>
    <row r="10" spans="1:23" ht="15.75">
      <c r="A10" s="142"/>
      <c r="B10" s="107" t="s">
        <v>44</v>
      </c>
      <c r="C10" s="117">
        <v>4</v>
      </c>
      <c r="D10" s="117">
        <v>3</v>
      </c>
      <c r="E10" s="117">
        <v>7</v>
      </c>
      <c r="F10" s="117">
        <v>6</v>
      </c>
      <c r="G10" s="117">
        <v>1</v>
      </c>
      <c r="H10" s="117">
        <v>7</v>
      </c>
      <c r="I10" s="117">
        <v>8</v>
      </c>
      <c r="J10" s="117">
        <v>4</v>
      </c>
      <c r="K10" s="117">
        <v>12</v>
      </c>
      <c r="L10" s="117">
        <v>12</v>
      </c>
      <c r="M10" s="117">
        <v>11</v>
      </c>
      <c r="N10" s="117">
        <v>23</v>
      </c>
      <c r="O10" s="117">
        <v>19</v>
      </c>
      <c r="P10" s="117">
        <v>9</v>
      </c>
      <c r="Q10" s="117">
        <v>28</v>
      </c>
      <c r="R10" s="117">
        <v>49</v>
      </c>
      <c r="S10" s="117">
        <v>28</v>
      </c>
      <c r="T10" s="117">
        <v>77</v>
      </c>
      <c r="U10" s="118"/>
      <c r="V10" s="118"/>
      <c r="W10" s="118"/>
    </row>
    <row r="11" spans="1:23" ht="15.75">
      <c r="A11" s="142"/>
      <c r="B11" s="107" t="s">
        <v>45</v>
      </c>
      <c r="C11" s="117">
        <v>11</v>
      </c>
      <c r="D11" s="117">
        <v>5</v>
      </c>
      <c r="E11" s="117">
        <v>16</v>
      </c>
      <c r="F11" s="117">
        <v>25</v>
      </c>
      <c r="G11" s="117">
        <v>17</v>
      </c>
      <c r="H11" s="117">
        <v>42</v>
      </c>
      <c r="I11" s="117">
        <v>16</v>
      </c>
      <c r="J11" s="117">
        <v>16</v>
      </c>
      <c r="K11" s="117">
        <v>32</v>
      </c>
      <c r="L11" s="117">
        <v>16</v>
      </c>
      <c r="M11" s="117">
        <v>23</v>
      </c>
      <c r="N11" s="117">
        <v>39</v>
      </c>
      <c r="O11" s="117">
        <v>20</v>
      </c>
      <c r="P11" s="117">
        <v>24</v>
      </c>
      <c r="Q11" s="117">
        <v>44</v>
      </c>
      <c r="R11" s="117">
        <v>88</v>
      </c>
      <c r="S11" s="117">
        <v>85</v>
      </c>
      <c r="T11" s="117">
        <v>173</v>
      </c>
      <c r="U11" s="118"/>
      <c r="V11" s="118"/>
      <c r="W11" s="118"/>
    </row>
    <row r="12" spans="1:23" ht="15.75">
      <c r="A12" s="142"/>
      <c r="B12" s="107" t="s">
        <v>46</v>
      </c>
      <c r="C12" s="117">
        <v>49</v>
      </c>
      <c r="D12" s="117">
        <v>113</v>
      </c>
      <c r="E12" s="117">
        <v>162</v>
      </c>
      <c r="F12" s="117">
        <v>66</v>
      </c>
      <c r="G12" s="117">
        <v>131</v>
      </c>
      <c r="H12" s="117">
        <v>197</v>
      </c>
      <c r="I12" s="117">
        <v>60</v>
      </c>
      <c r="J12" s="117">
        <v>198</v>
      </c>
      <c r="K12" s="117">
        <v>258</v>
      </c>
      <c r="L12" s="117">
        <v>27</v>
      </c>
      <c r="M12" s="117">
        <v>89</v>
      </c>
      <c r="N12" s="117">
        <v>116</v>
      </c>
      <c r="O12" s="117">
        <v>161</v>
      </c>
      <c r="P12" s="117">
        <v>318</v>
      </c>
      <c r="Q12" s="117">
        <v>479</v>
      </c>
      <c r="R12" s="117">
        <v>363</v>
      </c>
      <c r="S12" s="117">
        <v>849</v>
      </c>
      <c r="T12" s="117">
        <v>1212</v>
      </c>
      <c r="U12" s="118"/>
      <c r="V12" s="118"/>
      <c r="W12" s="118"/>
    </row>
    <row r="13" spans="1:23" ht="15.75">
      <c r="A13" s="142"/>
      <c r="B13" s="107" t="s">
        <v>47</v>
      </c>
      <c r="C13" s="117">
        <v>2</v>
      </c>
      <c r="D13" s="117">
        <v>6</v>
      </c>
      <c r="E13" s="117">
        <v>8</v>
      </c>
      <c r="F13" s="117">
        <v>26</v>
      </c>
      <c r="G13" s="117">
        <v>87</v>
      </c>
      <c r="H13" s="117">
        <v>113</v>
      </c>
      <c r="I13" s="117">
        <v>10</v>
      </c>
      <c r="J13" s="117">
        <v>58</v>
      </c>
      <c r="K13" s="117">
        <v>68</v>
      </c>
      <c r="L13" s="117">
        <v>7</v>
      </c>
      <c r="M13" s="117">
        <v>27</v>
      </c>
      <c r="N13" s="117">
        <v>34</v>
      </c>
      <c r="O13" s="117">
        <v>21</v>
      </c>
      <c r="P13" s="117">
        <v>68</v>
      </c>
      <c r="Q13" s="117">
        <v>89</v>
      </c>
      <c r="R13" s="117">
        <v>66</v>
      </c>
      <c r="S13" s="117">
        <v>246</v>
      </c>
      <c r="T13" s="117">
        <v>312</v>
      </c>
      <c r="U13" s="118"/>
      <c r="V13" s="118"/>
      <c r="W13" s="118"/>
    </row>
    <row r="14" spans="1:23" ht="15.75">
      <c r="A14" s="143"/>
      <c r="B14" s="112" t="s">
        <v>42</v>
      </c>
      <c r="C14" s="117">
        <v>51</v>
      </c>
      <c r="D14" s="117">
        <v>119</v>
      </c>
      <c r="E14" s="117">
        <v>170</v>
      </c>
      <c r="F14" s="117">
        <v>92</v>
      </c>
      <c r="G14" s="117">
        <v>218</v>
      </c>
      <c r="H14" s="117">
        <v>310</v>
      </c>
      <c r="I14" s="117">
        <v>70</v>
      </c>
      <c r="J14" s="117">
        <v>256</v>
      </c>
      <c r="K14" s="117">
        <v>326</v>
      </c>
      <c r="L14" s="117">
        <v>34</v>
      </c>
      <c r="M14" s="117">
        <v>116</v>
      </c>
      <c r="N14" s="117">
        <v>150</v>
      </c>
      <c r="O14" s="117">
        <v>182</v>
      </c>
      <c r="P14" s="117">
        <v>386</v>
      </c>
      <c r="Q14" s="117">
        <v>568</v>
      </c>
      <c r="R14" s="117">
        <v>429</v>
      </c>
      <c r="S14" s="117">
        <v>1095</v>
      </c>
      <c r="T14" s="117">
        <v>1524</v>
      </c>
      <c r="U14" s="118"/>
      <c r="V14" s="118"/>
      <c r="W14" s="118"/>
    </row>
    <row r="15" spans="1:23" ht="15.75">
      <c r="A15" s="141"/>
      <c r="B15" s="107" t="s">
        <v>98</v>
      </c>
      <c r="C15" s="117">
        <v>15</v>
      </c>
      <c r="D15" s="117">
        <v>8</v>
      </c>
      <c r="E15" s="117">
        <v>23</v>
      </c>
      <c r="F15" s="117">
        <v>31</v>
      </c>
      <c r="G15" s="117">
        <v>18</v>
      </c>
      <c r="H15" s="117">
        <v>49</v>
      </c>
      <c r="I15" s="117">
        <v>24</v>
      </c>
      <c r="J15" s="117">
        <v>20</v>
      </c>
      <c r="K15" s="117">
        <v>44</v>
      </c>
      <c r="L15" s="117">
        <v>28</v>
      </c>
      <c r="M15" s="117">
        <v>35</v>
      </c>
      <c r="N15" s="117">
        <v>63</v>
      </c>
      <c r="O15" s="117">
        <v>41</v>
      </c>
      <c r="P15" s="117">
        <v>33</v>
      </c>
      <c r="Q15" s="117">
        <v>74</v>
      </c>
      <c r="R15" s="117">
        <v>139</v>
      </c>
      <c r="S15" s="117">
        <v>114</v>
      </c>
      <c r="T15" s="117">
        <v>253</v>
      </c>
      <c r="U15" s="118"/>
      <c r="V15" s="118"/>
      <c r="W15" s="118"/>
    </row>
    <row r="16" spans="1:23" ht="15.75">
      <c r="A16" s="143"/>
      <c r="B16" s="112" t="s">
        <v>48</v>
      </c>
      <c r="C16" s="119"/>
      <c r="D16" s="119"/>
      <c r="E16" s="119"/>
      <c r="F16" s="117">
        <v>11</v>
      </c>
      <c r="G16" s="117">
        <v>13</v>
      </c>
      <c r="H16" s="117">
        <v>24</v>
      </c>
      <c r="I16" s="117">
        <v>0</v>
      </c>
      <c r="J16" s="117">
        <v>6</v>
      </c>
      <c r="K16" s="117">
        <v>6</v>
      </c>
      <c r="L16" s="117">
        <v>2</v>
      </c>
      <c r="M16" s="117"/>
      <c r="N16" s="117">
        <v>2</v>
      </c>
      <c r="O16" s="117">
        <v>3</v>
      </c>
      <c r="P16" s="117">
        <v>4</v>
      </c>
      <c r="Q16" s="117">
        <v>7</v>
      </c>
      <c r="R16" s="117">
        <v>16</v>
      </c>
      <c r="S16" s="117">
        <v>23</v>
      </c>
      <c r="T16" s="117">
        <v>39</v>
      </c>
      <c r="U16" s="118"/>
      <c r="V16" s="118"/>
      <c r="W16" s="118"/>
    </row>
    <row r="17" spans="1:23" ht="15.75">
      <c r="A17" s="101" t="s">
        <v>48</v>
      </c>
      <c r="B17" s="113" t="s">
        <v>48</v>
      </c>
      <c r="C17" s="119"/>
      <c r="D17" s="119"/>
      <c r="E17" s="119"/>
      <c r="F17" s="117">
        <v>11</v>
      </c>
      <c r="G17" s="117">
        <v>13</v>
      </c>
      <c r="H17" s="117">
        <v>24</v>
      </c>
      <c r="I17" s="117">
        <v>0</v>
      </c>
      <c r="J17" s="117">
        <v>6</v>
      </c>
      <c r="K17" s="117">
        <v>6</v>
      </c>
      <c r="L17" s="117">
        <v>2</v>
      </c>
      <c r="M17" s="117"/>
      <c r="N17" s="117">
        <v>2</v>
      </c>
      <c r="O17" s="117">
        <v>3</v>
      </c>
      <c r="P17" s="117">
        <v>4</v>
      </c>
      <c r="Q17" s="117">
        <v>7</v>
      </c>
      <c r="R17" s="117">
        <v>16</v>
      </c>
      <c r="S17" s="117">
        <v>23</v>
      </c>
      <c r="T17" s="117">
        <v>39</v>
      </c>
      <c r="U17" s="118"/>
      <c r="V17" s="118"/>
      <c r="W17" s="118"/>
    </row>
    <row r="18" spans="1:23" ht="15.75">
      <c r="A18" s="124" t="s">
        <v>1</v>
      </c>
      <c r="B18" s="125"/>
      <c r="C18" s="117">
        <v>730</v>
      </c>
      <c r="D18" s="117">
        <v>701</v>
      </c>
      <c r="E18" s="117">
        <v>1431</v>
      </c>
      <c r="F18" s="117">
        <v>1162</v>
      </c>
      <c r="G18" s="117">
        <v>1116</v>
      </c>
      <c r="H18" s="117">
        <v>2278</v>
      </c>
      <c r="I18" s="117">
        <v>1054</v>
      </c>
      <c r="J18" s="117">
        <v>1309</v>
      </c>
      <c r="K18" s="117">
        <v>2363</v>
      </c>
      <c r="L18" s="117">
        <v>1225</v>
      </c>
      <c r="M18" s="117">
        <v>1119</v>
      </c>
      <c r="N18" s="117">
        <v>2344</v>
      </c>
      <c r="O18" s="117">
        <v>2090</v>
      </c>
      <c r="P18" s="117">
        <v>1922</v>
      </c>
      <c r="Q18" s="117">
        <v>4012</v>
      </c>
      <c r="R18" s="117">
        <v>6261</v>
      </c>
      <c r="S18" s="117">
        <v>6167</v>
      </c>
      <c r="T18" s="117">
        <v>12428</v>
      </c>
      <c r="U18" s="118"/>
      <c r="V18" s="118"/>
      <c r="W18" s="118"/>
    </row>
    <row r="19" spans="1:23" ht="15.75">
      <c r="A19" s="141" t="s">
        <v>49</v>
      </c>
      <c r="B19" s="107" t="s">
        <v>50</v>
      </c>
      <c r="C19" s="117">
        <v>19</v>
      </c>
      <c r="D19" s="117">
        <v>27</v>
      </c>
      <c r="E19" s="117">
        <v>46</v>
      </c>
      <c r="F19" s="117">
        <v>42</v>
      </c>
      <c r="G19" s="117">
        <v>52</v>
      </c>
      <c r="H19" s="117">
        <v>94</v>
      </c>
      <c r="I19" s="117">
        <v>63</v>
      </c>
      <c r="J19" s="117">
        <v>73</v>
      </c>
      <c r="K19" s="117">
        <v>136</v>
      </c>
      <c r="L19" s="117">
        <v>61</v>
      </c>
      <c r="M19" s="117">
        <v>79</v>
      </c>
      <c r="N19" s="117">
        <v>140</v>
      </c>
      <c r="O19" s="117">
        <v>107</v>
      </c>
      <c r="P19" s="117">
        <v>106</v>
      </c>
      <c r="Q19" s="117">
        <v>213</v>
      </c>
      <c r="R19" s="117">
        <v>292</v>
      </c>
      <c r="S19" s="117">
        <v>337</v>
      </c>
      <c r="T19" s="117">
        <v>629</v>
      </c>
      <c r="U19" s="118"/>
      <c r="V19" s="118"/>
      <c r="W19" s="118"/>
    </row>
    <row r="20" spans="1:23" ht="15.75">
      <c r="A20" s="142"/>
      <c r="B20" s="107" t="s">
        <v>51</v>
      </c>
      <c r="C20" s="117">
        <v>237</v>
      </c>
      <c r="D20" s="117">
        <v>240</v>
      </c>
      <c r="E20" s="117">
        <v>477</v>
      </c>
      <c r="F20" s="117">
        <v>422</v>
      </c>
      <c r="G20" s="117">
        <v>400</v>
      </c>
      <c r="H20" s="117">
        <v>822</v>
      </c>
      <c r="I20" s="117">
        <v>402</v>
      </c>
      <c r="J20" s="117">
        <v>455</v>
      </c>
      <c r="K20" s="117">
        <v>857</v>
      </c>
      <c r="L20" s="117">
        <v>501</v>
      </c>
      <c r="M20" s="117">
        <v>501</v>
      </c>
      <c r="N20" s="117">
        <v>1002</v>
      </c>
      <c r="O20" s="117">
        <v>817</v>
      </c>
      <c r="P20" s="117">
        <v>727</v>
      </c>
      <c r="Q20" s="117">
        <v>1544</v>
      </c>
      <c r="R20" s="117">
        <v>2379</v>
      </c>
      <c r="S20" s="117">
        <v>2323</v>
      </c>
      <c r="T20" s="117">
        <v>4702</v>
      </c>
      <c r="U20" s="118"/>
      <c r="V20" s="118"/>
      <c r="W20" s="118"/>
    </row>
    <row r="21" spans="1:23" ht="15.75">
      <c r="A21" s="143"/>
      <c r="B21" s="112" t="s">
        <v>49</v>
      </c>
      <c r="C21" s="117">
        <v>256</v>
      </c>
      <c r="D21" s="117">
        <v>267</v>
      </c>
      <c r="E21" s="117">
        <v>523</v>
      </c>
      <c r="F21" s="117">
        <v>464</v>
      </c>
      <c r="G21" s="117">
        <v>452</v>
      </c>
      <c r="H21" s="117">
        <v>916</v>
      </c>
      <c r="I21" s="117">
        <v>465</v>
      </c>
      <c r="J21" s="117">
        <v>528</v>
      </c>
      <c r="K21" s="117">
        <v>993</v>
      </c>
      <c r="L21" s="117">
        <v>562</v>
      </c>
      <c r="M21" s="117">
        <v>580</v>
      </c>
      <c r="N21" s="117">
        <v>1142</v>
      </c>
      <c r="O21" s="117">
        <v>924</v>
      </c>
      <c r="P21" s="117">
        <v>833</v>
      </c>
      <c r="Q21" s="117">
        <v>1757</v>
      </c>
      <c r="R21" s="117">
        <v>2671</v>
      </c>
      <c r="S21" s="117">
        <v>2660</v>
      </c>
      <c r="T21" s="117">
        <v>5331</v>
      </c>
      <c r="U21" s="118"/>
      <c r="V21" s="118"/>
      <c r="W21" s="118"/>
    </row>
    <row r="22" spans="1:23" ht="15.75">
      <c r="A22" s="141" t="s">
        <v>52</v>
      </c>
      <c r="B22" s="107" t="s">
        <v>53</v>
      </c>
      <c r="C22" s="117">
        <v>275</v>
      </c>
      <c r="D22" s="117">
        <v>156</v>
      </c>
      <c r="E22" s="117">
        <v>431</v>
      </c>
      <c r="F22" s="117">
        <v>425</v>
      </c>
      <c r="G22" s="117">
        <v>225</v>
      </c>
      <c r="H22" s="117">
        <v>650</v>
      </c>
      <c r="I22" s="117">
        <v>348</v>
      </c>
      <c r="J22" s="117">
        <v>268</v>
      </c>
      <c r="K22" s="117">
        <v>616</v>
      </c>
      <c r="L22" s="117">
        <v>470</v>
      </c>
      <c r="M22" s="117">
        <v>240</v>
      </c>
      <c r="N22" s="117">
        <v>710</v>
      </c>
      <c r="O22" s="117">
        <v>667</v>
      </c>
      <c r="P22" s="117">
        <v>357</v>
      </c>
      <c r="Q22" s="117">
        <v>1024</v>
      </c>
      <c r="R22" s="117">
        <v>2185</v>
      </c>
      <c r="S22" s="117">
        <v>1246</v>
      </c>
      <c r="T22" s="117">
        <v>3431</v>
      </c>
      <c r="U22" s="118"/>
      <c r="V22" s="118"/>
      <c r="W22" s="118"/>
    </row>
    <row r="23" spans="1:23" ht="15.75">
      <c r="A23" s="142"/>
      <c r="B23" s="107" t="s">
        <v>54</v>
      </c>
      <c r="C23" s="117">
        <v>9</v>
      </c>
      <c r="D23" s="117">
        <v>26</v>
      </c>
      <c r="E23" s="117">
        <v>35</v>
      </c>
      <c r="F23" s="117">
        <v>2</v>
      </c>
      <c r="G23" s="117">
        <v>26</v>
      </c>
      <c r="H23" s="117">
        <v>28</v>
      </c>
      <c r="I23" s="117">
        <v>23</v>
      </c>
      <c r="J23" s="117">
        <v>42</v>
      </c>
      <c r="K23" s="117">
        <v>65</v>
      </c>
      <c r="L23" s="117">
        <v>12</v>
      </c>
      <c r="M23" s="117">
        <v>34</v>
      </c>
      <c r="N23" s="117">
        <v>46</v>
      </c>
      <c r="O23" s="117">
        <v>24</v>
      </c>
      <c r="P23" s="117">
        <v>50</v>
      </c>
      <c r="Q23" s="117">
        <v>74</v>
      </c>
      <c r="R23" s="117">
        <v>70</v>
      </c>
      <c r="S23" s="117">
        <v>178</v>
      </c>
      <c r="T23" s="117">
        <v>248</v>
      </c>
      <c r="U23" s="118"/>
      <c r="V23" s="118"/>
      <c r="W23" s="118"/>
    </row>
    <row r="24" spans="1:23" ht="15.75">
      <c r="A24" s="141" t="s">
        <v>55</v>
      </c>
      <c r="B24" s="107" t="s">
        <v>56</v>
      </c>
      <c r="C24" s="117">
        <v>105</v>
      </c>
      <c r="D24" s="117">
        <v>154</v>
      </c>
      <c r="E24" s="117">
        <v>259</v>
      </c>
      <c r="F24" s="117">
        <v>159</v>
      </c>
      <c r="G24" s="117">
        <v>269</v>
      </c>
      <c r="H24" s="117">
        <v>428</v>
      </c>
      <c r="I24" s="117">
        <v>69</v>
      </c>
      <c r="J24" s="117">
        <v>172</v>
      </c>
      <c r="K24" s="117">
        <v>241</v>
      </c>
      <c r="L24" s="117">
        <v>77</v>
      </c>
      <c r="M24" s="117">
        <v>92</v>
      </c>
      <c r="N24" s="117">
        <v>169</v>
      </c>
      <c r="O24" s="117">
        <v>185</v>
      </c>
      <c r="P24" s="117">
        <v>287</v>
      </c>
      <c r="Q24" s="117">
        <v>472</v>
      </c>
      <c r="R24" s="117">
        <v>595</v>
      </c>
      <c r="S24" s="117">
        <v>974</v>
      </c>
      <c r="T24" s="117">
        <v>1569</v>
      </c>
      <c r="U24" s="118"/>
      <c r="V24" s="118"/>
      <c r="W24" s="118"/>
    </row>
    <row r="25" spans="1:23" ht="15.75">
      <c r="A25" s="142"/>
      <c r="B25" s="107" t="s">
        <v>57</v>
      </c>
      <c r="C25" s="117">
        <v>29</v>
      </c>
      <c r="D25" s="117">
        <v>12</v>
      </c>
      <c r="E25" s="117">
        <v>41</v>
      </c>
      <c r="F25" s="117">
        <v>34</v>
      </c>
      <c r="G25" s="117">
        <v>17</v>
      </c>
      <c r="H25" s="117">
        <v>51</v>
      </c>
      <c r="I25" s="117">
        <v>58</v>
      </c>
      <c r="J25" s="117">
        <v>31</v>
      </c>
      <c r="K25" s="117">
        <v>89</v>
      </c>
      <c r="L25" s="117">
        <v>28</v>
      </c>
      <c r="M25" s="117">
        <v>18</v>
      </c>
      <c r="N25" s="117">
        <v>46</v>
      </c>
      <c r="O25" s="117">
        <v>62</v>
      </c>
      <c r="P25" s="117">
        <v>32</v>
      </c>
      <c r="Q25" s="117">
        <v>94</v>
      </c>
      <c r="R25" s="117">
        <v>211</v>
      </c>
      <c r="S25" s="117">
        <v>110</v>
      </c>
      <c r="T25" s="117">
        <v>321</v>
      </c>
      <c r="U25" s="118"/>
      <c r="V25" s="118"/>
      <c r="W25" s="118"/>
    </row>
    <row r="26" spans="1:23" ht="15.75">
      <c r="A26" s="142"/>
      <c r="B26" s="107" t="s">
        <v>58</v>
      </c>
      <c r="C26" s="117">
        <v>32</v>
      </c>
      <c r="D26" s="117">
        <v>29</v>
      </c>
      <c r="E26" s="117">
        <v>61</v>
      </c>
      <c r="F26" s="117">
        <v>40</v>
      </c>
      <c r="G26" s="117">
        <v>76</v>
      </c>
      <c r="H26" s="117">
        <v>116</v>
      </c>
      <c r="I26" s="117">
        <v>59</v>
      </c>
      <c r="J26" s="117">
        <v>188</v>
      </c>
      <c r="K26" s="117">
        <v>247</v>
      </c>
      <c r="L26" s="117">
        <v>57</v>
      </c>
      <c r="M26" s="117">
        <v>119</v>
      </c>
      <c r="N26" s="117">
        <v>176</v>
      </c>
      <c r="O26" s="117">
        <v>139</v>
      </c>
      <c r="P26" s="117">
        <v>205</v>
      </c>
      <c r="Q26" s="117">
        <v>344</v>
      </c>
      <c r="R26" s="117">
        <v>327</v>
      </c>
      <c r="S26" s="117">
        <v>617</v>
      </c>
      <c r="T26" s="117">
        <v>944</v>
      </c>
      <c r="U26" s="118"/>
      <c r="V26" s="118"/>
      <c r="W26" s="118"/>
    </row>
    <row r="27" spans="1:23" ht="15.75">
      <c r="A27" s="143"/>
      <c r="B27" s="112" t="s">
        <v>55</v>
      </c>
      <c r="C27" s="117">
        <v>450</v>
      </c>
      <c r="D27" s="117">
        <v>377</v>
      </c>
      <c r="E27" s="117">
        <v>827</v>
      </c>
      <c r="F27" s="117">
        <v>660</v>
      </c>
      <c r="G27" s="117">
        <v>613</v>
      </c>
      <c r="H27" s="117">
        <v>1273</v>
      </c>
      <c r="I27" s="117">
        <v>557</v>
      </c>
      <c r="J27" s="117">
        <v>701</v>
      </c>
      <c r="K27" s="117">
        <v>1258</v>
      </c>
      <c r="L27" s="117">
        <v>644</v>
      </c>
      <c r="M27" s="117">
        <v>503</v>
      </c>
      <c r="N27" s="117">
        <v>1147</v>
      </c>
      <c r="O27" s="117">
        <v>1077</v>
      </c>
      <c r="P27" s="117">
        <v>931</v>
      </c>
      <c r="Q27" s="117">
        <v>2008</v>
      </c>
      <c r="R27" s="117">
        <v>3388</v>
      </c>
      <c r="S27" s="117">
        <v>3125</v>
      </c>
      <c r="T27" s="117">
        <v>6513</v>
      </c>
      <c r="U27" s="118"/>
      <c r="V27" s="118"/>
      <c r="W27" s="118"/>
    </row>
    <row r="28" spans="1:23" ht="15.75">
      <c r="A28" s="141" t="s">
        <v>59</v>
      </c>
      <c r="B28" s="107" t="s">
        <v>60</v>
      </c>
      <c r="C28" s="117">
        <v>18</v>
      </c>
      <c r="D28" s="117">
        <v>43</v>
      </c>
      <c r="E28" s="117">
        <v>61</v>
      </c>
      <c r="F28" s="117">
        <v>26</v>
      </c>
      <c r="G28" s="117">
        <v>36</v>
      </c>
      <c r="H28" s="117">
        <v>62</v>
      </c>
      <c r="I28" s="117">
        <v>18</v>
      </c>
      <c r="J28" s="117">
        <v>60</v>
      </c>
      <c r="K28" s="117">
        <v>78</v>
      </c>
      <c r="L28" s="117">
        <v>10</v>
      </c>
      <c r="M28" s="117">
        <v>28</v>
      </c>
      <c r="N28" s="117">
        <v>38</v>
      </c>
      <c r="O28" s="117">
        <v>63</v>
      </c>
      <c r="P28" s="117">
        <v>123</v>
      </c>
      <c r="Q28" s="117">
        <v>186</v>
      </c>
      <c r="R28" s="117">
        <v>135</v>
      </c>
      <c r="S28" s="117">
        <v>290</v>
      </c>
      <c r="T28" s="117">
        <v>425</v>
      </c>
      <c r="U28" s="118"/>
      <c r="V28" s="118"/>
      <c r="W28" s="118"/>
    </row>
    <row r="29" spans="1:23" ht="15.75">
      <c r="A29" s="142"/>
      <c r="B29" s="107" t="s">
        <v>61</v>
      </c>
      <c r="C29" s="117">
        <v>6</v>
      </c>
      <c r="D29" s="117">
        <v>13</v>
      </c>
      <c r="E29" s="117">
        <v>19</v>
      </c>
      <c r="F29" s="117">
        <v>12</v>
      </c>
      <c r="G29" s="117">
        <v>15</v>
      </c>
      <c r="H29" s="117">
        <v>27</v>
      </c>
      <c r="I29" s="117">
        <v>14</v>
      </c>
      <c r="J29" s="117">
        <v>20</v>
      </c>
      <c r="K29" s="117">
        <v>34</v>
      </c>
      <c r="L29" s="117">
        <v>9</v>
      </c>
      <c r="M29" s="117">
        <v>8</v>
      </c>
      <c r="N29" s="117">
        <v>17</v>
      </c>
      <c r="O29" s="117">
        <v>26</v>
      </c>
      <c r="P29" s="117">
        <v>35</v>
      </c>
      <c r="Q29" s="117">
        <v>61</v>
      </c>
      <c r="R29" s="117">
        <v>67</v>
      </c>
      <c r="S29" s="117">
        <v>91</v>
      </c>
      <c r="T29" s="117">
        <v>158</v>
      </c>
      <c r="U29" s="118"/>
      <c r="V29" s="118"/>
      <c r="W29" s="118"/>
    </row>
    <row r="30" spans="1:23" ht="15.75">
      <c r="A30" s="143"/>
      <c r="B30" s="112" t="s">
        <v>59</v>
      </c>
      <c r="C30" s="117">
        <v>24</v>
      </c>
      <c r="D30" s="117">
        <v>56</v>
      </c>
      <c r="E30" s="117">
        <v>80</v>
      </c>
      <c r="F30" s="117">
        <v>38</v>
      </c>
      <c r="G30" s="117">
        <v>51</v>
      </c>
      <c r="H30" s="117">
        <v>89</v>
      </c>
      <c r="I30" s="117">
        <v>32</v>
      </c>
      <c r="J30" s="117">
        <v>80</v>
      </c>
      <c r="K30" s="117">
        <v>112</v>
      </c>
      <c r="L30" s="117">
        <v>19</v>
      </c>
      <c r="M30" s="117">
        <v>36</v>
      </c>
      <c r="N30" s="117">
        <v>55</v>
      </c>
      <c r="O30" s="117">
        <v>89</v>
      </c>
      <c r="P30" s="117">
        <v>158</v>
      </c>
      <c r="Q30" s="117">
        <v>247</v>
      </c>
      <c r="R30" s="117">
        <v>202</v>
      </c>
      <c r="S30" s="117">
        <v>381</v>
      </c>
      <c r="T30" s="117">
        <v>583</v>
      </c>
      <c r="U30" s="118"/>
      <c r="V30" s="118"/>
      <c r="W30" s="118"/>
    </row>
    <row r="31" spans="1:23" ht="15.75">
      <c r="A31" s="141" t="s">
        <v>48</v>
      </c>
      <c r="B31" s="107" t="s">
        <v>48</v>
      </c>
      <c r="C31" s="119"/>
      <c r="D31" s="117">
        <v>1</v>
      </c>
      <c r="E31" s="117">
        <v>1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7">
        <v>1</v>
      </c>
      <c r="T31" s="117">
        <v>1</v>
      </c>
      <c r="U31" s="118"/>
      <c r="V31" s="118"/>
      <c r="W31" s="118"/>
    </row>
    <row r="32" spans="1:23" ht="15.75">
      <c r="A32" s="143"/>
      <c r="B32" s="112" t="s">
        <v>48</v>
      </c>
      <c r="C32" s="119"/>
      <c r="D32" s="117">
        <v>1</v>
      </c>
      <c r="E32" s="117">
        <v>1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7">
        <v>1</v>
      </c>
      <c r="T32" s="117">
        <v>1</v>
      </c>
      <c r="U32" s="118"/>
      <c r="V32" s="118"/>
      <c r="W32" s="118"/>
    </row>
    <row r="33" spans="1:23" ht="15.75">
      <c r="A33" s="124" t="s">
        <v>14</v>
      </c>
      <c r="B33" s="125"/>
      <c r="C33" s="117">
        <v>730</v>
      </c>
      <c r="D33" s="117">
        <v>701</v>
      </c>
      <c r="E33" s="117">
        <v>1431</v>
      </c>
      <c r="F33" s="117">
        <v>1162</v>
      </c>
      <c r="G33" s="117">
        <v>1116</v>
      </c>
      <c r="H33" s="117">
        <v>2278</v>
      </c>
      <c r="I33" s="117">
        <v>1054</v>
      </c>
      <c r="J33" s="117">
        <v>1309</v>
      </c>
      <c r="K33" s="117">
        <v>2363</v>
      </c>
      <c r="L33" s="117">
        <v>1225</v>
      </c>
      <c r="M33" s="117">
        <v>1119</v>
      </c>
      <c r="N33" s="117">
        <v>2344</v>
      </c>
      <c r="O33" s="117">
        <v>2090</v>
      </c>
      <c r="P33" s="117">
        <v>1922</v>
      </c>
      <c r="Q33" s="117">
        <v>4012</v>
      </c>
      <c r="R33" s="117">
        <v>6261</v>
      </c>
      <c r="S33" s="117">
        <v>6167</v>
      </c>
      <c r="T33" s="117">
        <v>12428</v>
      </c>
      <c r="U33" s="118"/>
      <c r="V33" s="118"/>
      <c r="W33" s="118"/>
    </row>
    <row r="34" spans="1:23" ht="15.75">
      <c r="A34" s="152" t="s">
        <v>103</v>
      </c>
      <c r="B34" s="153"/>
      <c r="C34" s="119">
        <v>1</v>
      </c>
      <c r="D34" s="119"/>
      <c r="E34" s="119">
        <v>1</v>
      </c>
      <c r="F34" s="119">
        <v>3</v>
      </c>
      <c r="G34" s="119">
        <v>1</v>
      </c>
      <c r="H34" s="119">
        <v>4</v>
      </c>
      <c r="I34" s="119">
        <v>4</v>
      </c>
      <c r="J34" s="119">
        <v>1</v>
      </c>
      <c r="K34" s="119">
        <v>5</v>
      </c>
      <c r="L34" s="119">
        <v>1</v>
      </c>
      <c r="M34" s="119">
        <v>2</v>
      </c>
      <c r="N34" s="119">
        <v>3</v>
      </c>
      <c r="O34" s="119">
        <v>5</v>
      </c>
      <c r="P34" s="119"/>
      <c r="Q34" s="119">
        <v>5</v>
      </c>
      <c r="R34" s="119">
        <v>14</v>
      </c>
      <c r="S34" s="119">
        <v>4</v>
      </c>
      <c r="T34" s="119">
        <v>18</v>
      </c>
      <c r="U34" s="118"/>
      <c r="V34" s="118"/>
      <c r="W34" s="118"/>
    </row>
    <row r="35" spans="1:23" ht="15.75">
      <c r="A35" s="152" t="s">
        <v>104</v>
      </c>
      <c r="B35" s="153"/>
      <c r="C35" s="117">
        <v>52</v>
      </c>
      <c r="D35" s="117">
        <v>45</v>
      </c>
      <c r="E35" s="117">
        <v>97</v>
      </c>
      <c r="F35" s="117">
        <v>86</v>
      </c>
      <c r="G35" s="117">
        <v>56</v>
      </c>
      <c r="H35" s="117">
        <v>142</v>
      </c>
      <c r="I35" s="117">
        <v>88</v>
      </c>
      <c r="J35" s="117">
        <v>54</v>
      </c>
      <c r="K35" s="117">
        <v>142</v>
      </c>
      <c r="L35" s="117">
        <v>96</v>
      </c>
      <c r="M35" s="117">
        <v>43</v>
      </c>
      <c r="N35" s="117">
        <v>139</v>
      </c>
      <c r="O35" s="117">
        <v>132</v>
      </c>
      <c r="P35" s="117">
        <v>78</v>
      </c>
      <c r="Q35" s="117">
        <v>210</v>
      </c>
      <c r="R35" s="117">
        <v>454</v>
      </c>
      <c r="S35" s="117">
        <v>276</v>
      </c>
      <c r="T35" s="117">
        <v>730</v>
      </c>
      <c r="U35" s="118"/>
      <c r="V35" s="118"/>
      <c r="W35" s="118"/>
    </row>
    <row r="36" spans="1:23" ht="15.75">
      <c r="A36" s="152" t="s">
        <v>105</v>
      </c>
      <c r="B36" s="153"/>
      <c r="C36" s="117">
        <v>132</v>
      </c>
      <c r="D36" s="117">
        <v>134</v>
      </c>
      <c r="E36" s="117">
        <v>266</v>
      </c>
      <c r="F36" s="117">
        <v>208</v>
      </c>
      <c r="G36" s="117">
        <v>195</v>
      </c>
      <c r="H36" s="117">
        <v>403</v>
      </c>
      <c r="I36" s="117">
        <v>196</v>
      </c>
      <c r="J36" s="117">
        <v>241</v>
      </c>
      <c r="K36" s="117">
        <v>437</v>
      </c>
      <c r="L36" s="117">
        <v>190</v>
      </c>
      <c r="M36" s="117">
        <v>161</v>
      </c>
      <c r="N36" s="117">
        <v>351</v>
      </c>
      <c r="O36" s="117">
        <v>336</v>
      </c>
      <c r="P36" s="117">
        <v>327</v>
      </c>
      <c r="Q36" s="117">
        <v>663</v>
      </c>
      <c r="R36" s="117">
        <v>1062</v>
      </c>
      <c r="S36" s="117">
        <v>1058</v>
      </c>
      <c r="T36" s="117">
        <v>2120</v>
      </c>
      <c r="U36" s="118"/>
      <c r="V36" s="118"/>
      <c r="W36" s="118"/>
    </row>
    <row r="37" spans="1:23" ht="15.75">
      <c r="A37" s="152" t="s">
        <v>106</v>
      </c>
      <c r="B37" s="153"/>
      <c r="C37" s="117">
        <v>98</v>
      </c>
      <c r="D37" s="117">
        <v>90</v>
      </c>
      <c r="E37" s="117">
        <v>188</v>
      </c>
      <c r="F37" s="117">
        <v>125</v>
      </c>
      <c r="G37" s="117">
        <v>122</v>
      </c>
      <c r="H37" s="117">
        <v>247</v>
      </c>
      <c r="I37" s="117">
        <v>125</v>
      </c>
      <c r="J37" s="117">
        <v>159</v>
      </c>
      <c r="K37" s="117">
        <v>284</v>
      </c>
      <c r="L37" s="117">
        <v>132</v>
      </c>
      <c r="M37" s="117">
        <v>120</v>
      </c>
      <c r="N37" s="117">
        <v>252</v>
      </c>
      <c r="O37" s="117">
        <v>242</v>
      </c>
      <c r="P37" s="117">
        <v>221</v>
      </c>
      <c r="Q37" s="117">
        <v>463</v>
      </c>
      <c r="R37" s="117">
        <v>722</v>
      </c>
      <c r="S37" s="117">
        <v>712</v>
      </c>
      <c r="T37" s="117">
        <v>1434</v>
      </c>
      <c r="U37" s="118"/>
      <c r="V37" s="118"/>
      <c r="W37" s="118"/>
    </row>
    <row r="38" spans="1:23" ht="15.75">
      <c r="A38" s="152" t="s">
        <v>107</v>
      </c>
      <c r="B38" s="153"/>
      <c r="C38" s="117">
        <v>74</v>
      </c>
      <c r="D38" s="117">
        <v>65</v>
      </c>
      <c r="E38" s="117">
        <v>139</v>
      </c>
      <c r="F38" s="117">
        <v>118</v>
      </c>
      <c r="G38" s="117">
        <v>100</v>
      </c>
      <c r="H38" s="117">
        <v>218</v>
      </c>
      <c r="I38" s="117">
        <v>103</v>
      </c>
      <c r="J38" s="117">
        <v>162</v>
      </c>
      <c r="K38" s="117">
        <v>265</v>
      </c>
      <c r="L38" s="117">
        <v>126</v>
      </c>
      <c r="M38" s="117">
        <v>118</v>
      </c>
      <c r="N38" s="117">
        <v>244</v>
      </c>
      <c r="O38" s="117">
        <v>236</v>
      </c>
      <c r="P38" s="117">
        <v>213</v>
      </c>
      <c r="Q38" s="117">
        <v>449</v>
      </c>
      <c r="R38" s="117">
        <v>657</v>
      </c>
      <c r="S38" s="117">
        <v>658</v>
      </c>
      <c r="T38" s="117">
        <v>1315</v>
      </c>
      <c r="U38" s="118"/>
      <c r="V38" s="118"/>
      <c r="W38" s="118"/>
    </row>
    <row r="39" spans="1:23" ht="15.75">
      <c r="A39" s="152" t="s">
        <v>108</v>
      </c>
      <c r="B39" s="153"/>
      <c r="C39" s="117">
        <v>79</v>
      </c>
      <c r="D39" s="117">
        <v>106</v>
      </c>
      <c r="E39" s="117">
        <v>185</v>
      </c>
      <c r="F39" s="117">
        <v>136</v>
      </c>
      <c r="G39" s="117">
        <v>152</v>
      </c>
      <c r="H39" s="117">
        <v>288</v>
      </c>
      <c r="I39" s="117">
        <v>106</v>
      </c>
      <c r="J39" s="117">
        <v>163</v>
      </c>
      <c r="K39" s="117">
        <v>269</v>
      </c>
      <c r="L39" s="117">
        <v>133</v>
      </c>
      <c r="M39" s="117">
        <v>144</v>
      </c>
      <c r="N39" s="117">
        <v>277</v>
      </c>
      <c r="O39" s="117">
        <v>237</v>
      </c>
      <c r="P39" s="117">
        <v>271</v>
      </c>
      <c r="Q39" s="117">
        <v>508</v>
      </c>
      <c r="R39" s="117">
        <v>691</v>
      </c>
      <c r="S39" s="117">
        <v>836</v>
      </c>
      <c r="T39" s="117">
        <v>1527</v>
      </c>
      <c r="U39" s="118"/>
      <c r="V39" s="118"/>
      <c r="W39" s="118"/>
    </row>
    <row r="40" spans="1:23" ht="15.75">
      <c r="A40" s="152" t="s">
        <v>109</v>
      </c>
      <c r="B40" s="153"/>
      <c r="C40" s="117">
        <v>71</v>
      </c>
      <c r="D40" s="117">
        <v>99</v>
      </c>
      <c r="E40" s="117">
        <v>170</v>
      </c>
      <c r="F40" s="117">
        <v>124</v>
      </c>
      <c r="G40" s="117">
        <v>157</v>
      </c>
      <c r="H40" s="117">
        <v>281</v>
      </c>
      <c r="I40" s="117">
        <v>94</v>
      </c>
      <c r="J40" s="117">
        <v>163</v>
      </c>
      <c r="K40" s="117">
        <v>257</v>
      </c>
      <c r="L40" s="117">
        <v>119</v>
      </c>
      <c r="M40" s="117">
        <v>136</v>
      </c>
      <c r="N40" s="117">
        <v>255</v>
      </c>
      <c r="O40" s="117">
        <v>217</v>
      </c>
      <c r="P40" s="117">
        <v>225</v>
      </c>
      <c r="Q40" s="117">
        <v>442</v>
      </c>
      <c r="R40" s="117">
        <v>625</v>
      </c>
      <c r="S40" s="117">
        <v>780</v>
      </c>
      <c r="T40" s="117">
        <v>1405</v>
      </c>
      <c r="U40" s="118"/>
      <c r="V40" s="118"/>
      <c r="W40" s="118"/>
    </row>
    <row r="41" spans="1:23" ht="15.75">
      <c r="A41" s="152" t="s">
        <v>110</v>
      </c>
      <c r="B41" s="153"/>
      <c r="C41" s="117">
        <v>85</v>
      </c>
      <c r="D41" s="117">
        <v>69</v>
      </c>
      <c r="E41" s="117">
        <v>154</v>
      </c>
      <c r="F41" s="117">
        <v>113</v>
      </c>
      <c r="G41" s="117">
        <v>125</v>
      </c>
      <c r="H41" s="117">
        <v>238</v>
      </c>
      <c r="I41" s="117">
        <v>107</v>
      </c>
      <c r="J41" s="117">
        <v>143</v>
      </c>
      <c r="K41" s="117">
        <v>250</v>
      </c>
      <c r="L41" s="117">
        <v>127</v>
      </c>
      <c r="M41" s="117">
        <v>125</v>
      </c>
      <c r="N41" s="117">
        <v>252</v>
      </c>
      <c r="O41" s="117">
        <v>203</v>
      </c>
      <c r="P41" s="117">
        <v>238</v>
      </c>
      <c r="Q41" s="117">
        <v>441</v>
      </c>
      <c r="R41" s="117">
        <v>635</v>
      </c>
      <c r="S41" s="117">
        <v>700</v>
      </c>
      <c r="T41" s="117">
        <v>1335</v>
      </c>
      <c r="U41" s="118"/>
      <c r="V41" s="118"/>
      <c r="W41" s="118"/>
    </row>
    <row r="42" spans="1:23" ht="15.75">
      <c r="A42" s="152" t="s">
        <v>111</v>
      </c>
      <c r="B42" s="153"/>
      <c r="C42" s="117">
        <v>70</v>
      </c>
      <c r="D42" s="117">
        <v>50</v>
      </c>
      <c r="E42" s="117">
        <v>120</v>
      </c>
      <c r="F42" s="117">
        <v>115</v>
      </c>
      <c r="G42" s="117">
        <v>122</v>
      </c>
      <c r="H42" s="117">
        <v>237</v>
      </c>
      <c r="I42" s="117">
        <v>109</v>
      </c>
      <c r="J42" s="117">
        <v>142</v>
      </c>
      <c r="K42" s="117">
        <v>251</v>
      </c>
      <c r="L42" s="117">
        <v>131</v>
      </c>
      <c r="M42" s="117">
        <v>151</v>
      </c>
      <c r="N42" s="117">
        <v>282</v>
      </c>
      <c r="O42" s="117">
        <v>228</v>
      </c>
      <c r="P42" s="117">
        <v>198</v>
      </c>
      <c r="Q42" s="117">
        <v>426</v>
      </c>
      <c r="R42" s="117">
        <v>653</v>
      </c>
      <c r="S42" s="117">
        <v>663</v>
      </c>
      <c r="T42" s="117">
        <v>1316</v>
      </c>
      <c r="U42" s="118"/>
      <c r="V42" s="118"/>
      <c r="W42" s="118"/>
    </row>
    <row r="43" spans="1:23" ht="15.75">
      <c r="A43" s="152" t="s">
        <v>112</v>
      </c>
      <c r="B43" s="153"/>
      <c r="C43" s="117">
        <v>66</v>
      </c>
      <c r="D43" s="117">
        <v>42</v>
      </c>
      <c r="E43" s="117">
        <v>108</v>
      </c>
      <c r="F43" s="117">
        <v>123</v>
      </c>
      <c r="G43" s="117">
        <v>79</v>
      </c>
      <c r="H43" s="117">
        <v>202</v>
      </c>
      <c r="I43" s="117">
        <v>110</v>
      </c>
      <c r="J43" s="117">
        <v>76</v>
      </c>
      <c r="K43" s="117">
        <v>186</v>
      </c>
      <c r="L43" s="117">
        <v>148</v>
      </c>
      <c r="M43" s="117">
        <v>108</v>
      </c>
      <c r="N43" s="117">
        <v>256</v>
      </c>
      <c r="O43" s="117">
        <v>235</v>
      </c>
      <c r="P43" s="117">
        <v>144</v>
      </c>
      <c r="Q43" s="117">
        <v>379</v>
      </c>
      <c r="R43" s="117">
        <v>682</v>
      </c>
      <c r="S43" s="117">
        <v>449</v>
      </c>
      <c r="T43" s="117">
        <v>1131</v>
      </c>
      <c r="U43" s="118"/>
      <c r="V43" s="118"/>
      <c r="W43" s="118"/>
    </row>
    <row r="44" spans="1:23" ht="15.75">
      <c r="A44" s="152" t="s">
        <v>113</v>
      </c>
      <c r="B44" s="153"/>
      <c r="C44" s="117">
        <v>2</v>
      </c>
      <c r="D44" s="117">
        <v>1</v>
      </c>
      <c r="E44" s="117">
        <v>3</v>
      </c>
      <c r="F44" s="117">
        <v>11</v>
      </c>
      <c r="G44" s="117">
        <v>7</v>
      </c>
      <c r="H44" s="117">
        <v>18</v>
      </c>
      <c r="I44" s="117">
        <v>12</v>
      </c>
      <c r="J44" s="117">
        <v>5</v>
      </c>
      <c r="K44" s="117">
        <v>17</v>
      </c>
      <c r="L44" s="117">
        <v>22</v>
      </c>
      <c r="M44" s="117">
        <v>11</v>
      </c>
      <c r="N44" s="117">
        <v>33</v>
      </c>
      <c r="O44" s="117">
        <v>19</v>
      </c>
      <c r="P44" s="117">
        <v>7</v>
      </c>
      <c r="Q44" s="117">
        <v>26</v>
      </c>
      <c r="R44" s="117">
        <v>66</v>
      </c>
      <c r="S44" s="117">
        <v>31</v>
      </c>
      <c r="T44" s="117">
        <v>97</v>
      </c>
      <c r="U44" s="118"/>
      <c r="V44" s="118"/>
      <c r="W44" s="118"/>
    </row>
    <row r="45" spans="1:23" ht="15.75">
      <c r="A45" s="150" t="s">
        <v>62</v>
      </c>
      <c r="B45" s="151"/>
      <c r="C45" s="117">
        <v>730</v>
      </c>
      <c r="D45" s="117">
        <v>701</v>
      </c>
      <c r="E45" s="117">
        <v>1431</v>
      </c>
      <c r="F45" s="117">
        <v>1162</v>
      </c>
      <c r="G45" s="117">
        <v>1116</v>
      </c>
      <c r="H45" s="117">
        <v>2278</v>
      </c>
      <c r="I45" s="117">
        <v>1054</v>
      </c>
      <c r="J45" s="117">
        <v>1309</v>
      </c>
      <c r="K45" s="117">
        <v>2363</v>
      </c>
      <c r="L45" s="117">
        <v>1225</v>
      </c>
      <c r="M45" s="117">
        <v>1119</v>
      </c>
      <c r="N45" s="117">
        <v>2344</v>
      </c>
      <c r="O45" s="117">
        <v>2090</v>
      </c>
      <c r="P45" s="117">
        <v>1922</v>
      </c>
      <c r="Q45" s="117">
        <v>4012</v>
      </c>
      <c r="R45" s="117">
        <v>6261</v>
      </c>
      <c r="S45" s="117">
        <v>6167</v>
      </c>
      <c r="T45" s="117">
        <v>12428</v>
      </c>
      <c r="U45" s="118"/>
      <c r="V45" s="118"/>
      <c r="W45" s="118"/>
    </row>
    <row r="46" spans="1:23" ht="15.75">
      <c r="A46" s="136" t="s">
        <v>88</v>
      </c>
      <c r="B46" s="137"/>
      <c r="C46" s="117">
        <v>67</v>
      </c>
      <c r="D46" s="117">
        <v>57</v>
      </c>
      <c r="E46" s="117">
        <v>124</v>
      </c>
      <c r="F46" s="117">
        <v>67</v>
      </c>
      <c r="G46" s="117">
        <v>56</v>
      </c>
      <c r="H46" s="117">
        <v>123</v>
      </c>
      <c r="I46" s="117">
        <v>84</v>
      </c>
      <c r="J46" s="117">
        <v>93</v>
      </c>
      <c r="K46" s="117">
        <v>177</v>
      </c>
      <c r="L46" s="117">
        <v>73</v>
      </c>
      <c r="M46" s="117">
        <v>64</v>
      </c>
      <c r="N46" s="117">
        <v>137</v>
      </c>
      <c r="O46" s="117">
        <v>134</v>
      </c>
      <c r="P46" s="117">
        <v>130</v>
      </c>
      <c r="Q46" s="117">
        <v>264</v>
      </c>
      <c r="R46" s="117">
        <v>425</v>
      </c>
      <c r="S46" s="117">
        <v>400</v>
      </c>
      <c r="T46" s="117">
        <v>825</v>
      </c>
      <c r="U46" s="118"/>
      <c r="V46" s="118"/>
      <c r="W46" s="118"/>
    </row>
    <row r="47" spans="1:23" s="105" customFormat="1" ht="15.75">
      <c r="A47" s="155" t="s">
        <v>89</v>
      </c>
      <c r="B47" s="156"/>
      <c r="C47" s="119"/>
      <c r="D47" s="119"/>
      <c r="E47" s="119"/>
      <c r="F47" s="119"/>
      <c r="G47" s="119">
        <v>1</v>
      </c>
      <c r="H47" s="119">
        <v>1</v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>
        <v>1</v>
      </c>
      <c r="T47" s="119">
        <v>1</v>
      </c>
      <c r="U47" s="120"/>
      <c r="V47" s="120"/>
      <c r="W47" s="120"/>
    </row>
    <row r="48" spans="1:23" s="105" customFormat="1" ht="15.75">
      <c r="A48" s="155" t="s">
        <v>90</v>
      </c>
      <c r="B48" s="156"/>
      <c r="C48" s="119"/>
      <c r="D48" s="119"/>
      <c r="E48" s="119"/>
      <c r="F48" s="119"/>
      <c r="G48" s="119"/>
      <c r="H48" s="119"/>
      <c r="I48" s="119"/>
      <c r="J48" s="119">
        <v>1</v>
      </c>
      <c r="K48" s="119">
        <v>1</v>
      </c>
      <c r="L48" s="119"/>
      <c r="M48" s="117"/>
      <c r="N48" s="117"/>
      <c r="O48" s="119"/>
      <c r="P48" s="119"/>
      <c r="Q48" s="119"/>
      <c r="R48" s="119"/>
      <c r="S48" s="117">
        <v>1</v>
      </c>
      <c r="T48" s="117">
        <v>1</v>
      </c>
      <c r="U48" s="120"/>
      <c r="V48" s="120"/>
      <c r="W48" s="120"/>
    </row>
    <row r="49" spans="1:23" s="105" customFormat="1" ht="15.75">
      <c r="A49" s="155" t="s">
        <v>91</v>
      </c>
      <c r="B49" s="156"/>
      <c r="C49" s="117">
        <v>6</v>
      </c>
      <c r="D49" s="117"/>
      <c r="E49" s="117">
        <v>6</v>
      </c>
      <c r="F49" s="117">
        <v>28</v>
      </c>
      <c r="G49" s="117">
        <v>14</v>
      </c>
      <c r="H49" s="117">
        <v>42</v>
      </c>
      <c r="I49" s="117">
        <v>28</v>
      </c>
      <c r="J49" s="117">
        <v>9</v>
      </c>
      <c r="K49" s="117">
        <v>37</v>
      </c>
      <c r="L49" s="117">
        <v>35</v>
      </c>
      <c r="M49" s="117">
        <v>11</v>
      </c>
      <c r="N49" s="117">
        <v>46</v>
      </c>
      <c r="O49" s="117">
        <v>68</v>
      </c>
      <c r="P49" s="117">
        <v>22</v>
      </c>
      <c r="Q49" s="117">
        <v>90</v>
      </c>
      <c r="R49" s="117">
        <v>165</v>
      </c>
      <c r="S49" s="117">
        <v>56</v>
      </c>
      <c r="T49" s="117">
        <v>221</v>
      </c>
      <c r="U49" s="120"/>
      <c r="V49" s="120"/>
      <c r="W49" s="120"/>
    </row>
    <row r="50" spans="1:23" ht="15.75">
      <c r="A50" s="136" t="s">
        <v>92</v>
      </c>
      <c r="B50" s="137"/>
      <c r="C50" s="119"/>
      <c r="D50" s="119"/>
      <c r="E50" s="119"/>
      <c r="F50" s="119"/>
      <c r="G50" s="119"/>
      <c r="H50" s="119"/>
      <c r="I50" s="119"/>
      <c r="J50" s="117"/>
      <c r="K50" s="117"/>
      <c r="L50" s="119"/>
      <c r="M50" s="119"/>
      <c r="N50" s="119"/>
      <c r="O50" s="119"/>
      <c r="P50" s="119">
        <v>1</v>
      </c>
      <c r="Q50" s="119">
        <v>1</v>
      </c>
      <c r="R50" s="119"/>
      <c r="S50" s="117">
        <v>1</v>
      </c>
      <c r="T50" s="117">
        <v>1</v>
      </c>
      <c r="U50" s="118"/>
      <c r="V50" s="118"/>
      <c r="W50" s="118"/>
    </row>
    <row r="51" spans="1:23" ht="15.75">
      <c r="A51" s="136" t="s">
        <v>93</v>
      </c>
      <c r="B51" s="137"/>
      <c r="C51" s="117">
        <v>2</v>
      </c>
      <c r="D51" s="117">
        <v>3</v>
      </c>
      <c r="E51" s="117">
        <v>5</v>
      </c>
      <c r="F51" s="117">
        <v>13</v>
      </c>
      <c r="G51" s="117">
        <v>5</v>
      </c>
      <c r="H51" s="117">
        <v>18</v>
      </c>
      <c r="I51" s="119">
        <v>0</v>
      </c>
      <c r="J51" s="119"/>
      <c r="K51" s="119">
        <v>0</v>
      </c>
      <c r="L51" s="117">
        <v>17</v>
      </c>
      <c r="M51" s="117">
        <v>8</v>
      </c>
      <c r="N51" s="117">
        <v>25</v>
      </c>
      <c r="O51" s="117">
        <v>2</v>
      </c>
      <c r="P51" s="117">
        <v>5</v>
      </c>
      <c r="Q51" s="117">
        <v>7</v>
      </c>
      <c r="R51" s="117">
        <v>34</v>
      </c>
      <c r="S51" s="117">
        <v>21</v>
      </c>
      <c r="T51" s="117">
        <v>55</v>
      </c>
      <c r="U51" s="118"/>
      <c r="V51" s="118"/>
      <c r="W51" s="118"/>
    </row>
    <row r="52" spans="1:23" s="104" customFormat="1" ht="15.75">
      <c r="A52" s="138" t="s">
        <v>114</v>
      </c>
      <c r="B52" s="154"/>
      <c r="C52" s="117">
        <v>158</v>
      </c>
      <c r="D52" s="117">
        <v>195</v>
      </c>
      <c r="E52" s="117">
        <v>353</v>
      </c>
      <c r="F52" s="117">
        <v>357</v>
      </c>
      <c r="G52" s="117">
        <v>343</v>
      </c>
      <c r="H52" s="117">
        <v>700</v>
      </c>
      <c r="I52" s="117">
        <v>362</v>
      </c>
      <c r="J52" s="117">
        <v>447</v>
      </c>
      <c r="K52" s="117">
        <v>809</v>
      </c>
      <c r="L52" s="117">
        <v>306</v>
      </c>
      <c r="M52" s="117">
        <v>313</v>
      </c>
      <c r="N52" s="117">
        <v>619</v>
      </c>
      <c r="O52" s="117">
        <v>709</v>
      </c>
      <c r="P52" s="117">
        <v>643</v>
      </c>
      <c r="Q52" s="117">
        <v>1352</v>
      </c>
      <c r="R52" s="117">
        <v>1892</v>
      </c>
      <c r="S52" s="117">
        <v>1941</v>
      </c>
      <c r="T52" s="117">
        <v>3833</v>
      </c>
      <c r="U52" s="121"/>
      <c r="V52" s="121"/>
      <c r="W52" s="121"/>
    </row>
    <row r="53" spans="1:23" ht="15.75">
      <c r="A53" s="136" t="s">
        <v>94</v>
      </c>
      <c r="B53" s="137"/>
      <c r="C53" s="117">
        <v>497</v>
      </c>
      <c r="D53" s="117">
        <v>446</v>
      </c>
      <c r="E53" s="117">
        <v>943</v>
      </c>
      <c r="F53" s="117">
        <v>697</v>
      </c>
      <c r="G53" s="117">
        <v>697</v>
      </c>
      <c r="H53" s="117">
        <v>1394</v>
      </c>
      <c r="I53" s="117">
        <v>580</v>
      </c>
      <c r="J53" s="117">
        <v>758</v>
      </c>
      <c r="K53" s="117">
        <v>1338</v>
      </c>
      <c r="L53" s="117">
        <v>794</v>
      </c>
      <c r="M53" s="117">
        <v>723</v>
      </c>
      <c r="N53" s="117">
        <v>1517</v>
      </c>
      <c r="O53" s="117">
        <v>1177</v>
      </c>
      <c r="P53" s="117">
        <v>1121</v>
      </c>
      <c r="Q53" s="117">
        <v>2298</v>
      </c>
      <c r="R53" s="117">
        <v>3745</v>
      </c>
      <c r="S53" s="117">
        <v>3745</v>
      </c>
      <c r="T53" s="117">
        <v>7490</v>
      </c>
      <c r="U53" s="118"/>
      <c r="V53" s="118"/>
      <c r="W53" s="118"/>
    </row>
    <row r="54" spans="1:23" ht="15.75">
      <c r="A54" s="103"/>
      <c r="B54" s="114" t="s">
        <v>99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8"/>
      <c r="V54" s="118"/>
      <c r="W54" s="118"/>
    </row>
    <row r="55" spans="1:23" s="104" customFormat="1" ht="15.75">
      <c r="A55" s="138" t="s">
        <v>100</v>
      </c>
      <c r="B55" s="139"/>
      <c r="C55" s="119"/>
      <c r="D55" s="119"/>
      <c r="E55" s="119"/>
      <c r="F55" s="119"/>
      <c r="G55" s="119"/>
      <c r="H55" s="119"/>
      <c r="I55" s="119"/>
      <c r="J55" s="117">
        <v>1</v>
      </c>
      <c r="K55" s="117">
        <v>1</v>
      </c>
      <c r="L55" s="119"/>
      <c r="M55" s="119"/>
      <c r="N55" s="119"/>
      <c r="O55" s="119"/>
      <c r="P55" s="117"/>
      <c r="Q55" s="117"/>
      <c r="R55" s="119"/>
      <c r="S55" s="117">
        <v>1</v>
      </c>
      <c r="T55" s="117">
        <v>1</v>
      </c>
      <c r="U55" s="122"/>
      <c r="V55" s="122"/>
      <c r="W55" s="122"/>
    </row>
    <row r="56" spans="1:23" ht="15.75">
      <c r="A56" s="134" t="s">
        <v>95</v>
      </c>
      <c r="B56" s="135"/>
      <c r="C56" s="117">
        <v>730</v>
      </c>
      <c r="D56" s="117">
        <v>701</v>
      </c>
      <c r="E56" s="117">
        <v>1431</v>
      </c>
      <c r="F56" s="117">
        <v>1162</v>
      </c>
      <c r="G56" s="117">
        <v>1116</v>
      </c>
      <c r="H56" s="117">
        <v>2278</v>
      </c>
      <c r="I56" s="117">
        <v>1054</v>
      </c>
      <c r="J56" s="117">
        <v>1309</v>
      </c>
      <c r="K56" s="117">
        <v>2363</v>
      </c>
      <c r="L56" s="117">
        <v>1225</v>
      </c>
      <c r="M56" s="117">
        <v>1119</v>
      </c>
      <c r="N56" s="117">
        <v>2344</v>
      </c>
      <c r="O56" s="117">
        <v>2090</v>
      </c>
      <c r="P56" s="117">
        <v>1922</v>
      </c>
      <c r="Q56" s="117">
        <v>4012</v>
      </c>
      <c r="R56" s="117">
        <v>6261</v>
      </c>
      <c r="S56" s="117">
        <v>6167</v>
      </c>
      <c r="T56" s="117">
        <v>12428</v>
      </c>
      <c r="U56" s="118"/>
      <c r="V56" s="118"/>
      <c r="W56" s="118"/>
    </row>
    <row r="57" spans="1:23" ht="15.75">
      <c r="A57" s="136" t="s">
        <v>63</v>
      </c>
      <c r="B57" s="114" t="s">
        <v>64</v>
      </c>
      <c r="C57" s="117">
        <v>246</v>
      </c>
      <c r="D57" s="117">
        <v>233</v>
      </c>
      <c r="E57" s="117">
        <v>479</v>
      </c>
      <c r="F57" s="117">
        <v>369</v>
      </c>
      <c r="G57" s="117">
        <v>335</v>
      </c>
      <c r="H57" s="117">
        <v>704</v>
      </c>
      <c r="I57" s="117">
        <v>417</v>
      </c>
      <c r="J57" s="117">
        <v>434</v>
      </c>
      <c r="K57" s="117">
        <v>851</v>
      </c>
      <c r="L57" s="117">
        <v>452</v>
      </c>
      <c r="M57" s="117">
        <v>366</v>
      </c>
      <c r="N57" s="117">
        <v>818</v>
      </c>
      <c r="O57" s="117">
        <v>662</v>
      </c>
      <c r="P57" s="117">
        <v>567</v>
      </c>
      <c r="Q57" s="117">
        <v>1229</v>
      </c>
      <c r="R57" s="117">
        <v>2146</v>
      </c>
      <c r="S57" s="117">
        <v>1935</v>
      </c>
      <c r="T57" s="117">
        <v>4081</v>
      </c>
      <c r="U57" s="118"/>
      <c r="V57" s="118"/>
      <c r="W57" s="118"/>
    </row>
    <row r="58" spans="1:23" ht="15.75">
      <c r="A58" s="136"/>
      <c r="B58" s="114" t="s">
        <v>65</v>
      </c>
      <c r="C58" s="117">
        <v>98</v>
      </c>
      <c r="D58" s="117">
        <v>78</v>
      </c>
      <c r="E58" s="117">
        <v>176</v>
      </c>
      <c r="F58" s="117">
        <v>176</v>
      </c>
      <c r="G58" s="117">
        <v>145</v>
      </c>
      <c r="H58" s="117">
        <v>321</v>
      </c>
      <c r="I58" s="117">
        <v>159</v>
      </c>
      <c r="J58" s="117">
        <v>176</v>
      </c>
      <c r="K58" s="117">
        <v>335</v>
      </c>
      <c r="L58" s="117">
        <v>194</v>
      </c>
      <c r="M58" s="117">
        <v>161</v>
      </c>
      <c r="N58" s="117">
        <v>355</v>
      </c>
      <c r="O58" s="117">
        <v>338</v>
      </c>
      <c r="P58" s="117">
        <v>255</v>
      </c>
      <c r="Q58" s="117">
        <v>593</v>
      </c>
      <c r="R58" s="117">
        <v>965</v>
      </c>
      <c r="S58" s="117">
        <v>815</v>
      </c>
      <c r="T58" s="117">
        <v>1780</v>
      </c>
      <c r="U58" s="118"/>
      <c r="V58" s="118"/>
      <c r="W58" s="118"/>
    </row>
    <row r="59" spans="1:23" ht="15.75">
      <c r="A59" s="136"/>
      <c r="B59" s="114" t="s">
        <v>66</v>
      </c>
      <c r="C59" s="117">
        <v>169</v>
      </c>
      <c r="D59" s="117">
        <v>144</v>
      </c>
      <c r="E59" s="117">
        <v>313</v>
      </c>
      <c r="F59" s="117">
        <v>271</v>
      </c>
      <c r="G59" s="117">
        <v>216</v>
      </c>
      <c r="H59" s="117">
        <v>487</v>
      </c>
      <c r="I59" s="117">
        <v>240</v>
      </c>
      <c r="J59" s="117">
        <v>251</v>
      </c>
      <c r="K59" s="117">
        <v>491</v>
      </c>
      <c r="L59" s="117">
        <v>266</v>
      </c>
      <c r="M59" s="117">
        <v>199</v>
      </c>
      <c r="N59" s="117">
        <v>465</v>
      </c>
      <c r="O59" s="117">
        <v>452</v>
      </c>
      <c r="P59" s="117">
        <v>406</v>
      </c>
      <c r="Q59" s="117">
        <v>858</v>
      </c>
      <c r="R59" s="117">
        <v>1398</v>
      </c>
      <c r="S59" s="117">
        <v>1216</v>
      </c>
      <c r="T59" s="117">
        <v>2614</v>
      </c>
      <c r="U59" s="118"/>
      <c r="V59" s="118"/>
      <c r="W59" s="118"/>
    </row>
    <row r="60" spans="1:23" ht="21">
      <c r="A60" s="136"/>
      <c r="B60" s="115" t="s">
        <v>63</v>
      </c>
      <c r="C60" s="117">
        <v>513</v>
      </c>
      <c r="D60" s="117">
        <v>455</v>
      </c>
      <c r="E60" s="117">
        <v>968</v>
      </c>
      <c r="F60" s="117">
        <v>816</v>
      </c>
      <c r="G60" s="117">
        <v>696</v>
      </c>
      <c r="H60" s="117">
        <v>1512</v>
      </c>
      <c r="I60" s="117">
        <v>816</v>
      </c>
      <c r="J60" s="117">
        <v>861</v>
      </c>
      <c r="K60" s="117">
        <v>1677</v>
      </c>
      <c r="L60" s="117">
        <v>912</v>
      </c>
      <c r="M60" s="117">
        <v>726</v>
      </c>
      <c r="N60" s="117">
        <v>1638</v>
      </c>
      <c r="O60" s="117">
        <v>1452</v>
      </c>
      <c r="P60" s="117">
        <v>1228</v>
      </c>
      <c r="Q60" s="117">
        <v>2680</v>
      </c>
      <c r="R60" s="117">
        <v>4509</v>
      </c>
      <c r="S60" s="117">
        <v>3966</v>
      </c>
      <c r="T60" s="117">
        <v>8475</v>
      </c>
      <c r="U60" s="118"/>
      <c r="V60" s="118"/>
      <c r="W60" s="118"/>
    </row>
    <row r="61" spans="1:23" ht="15.75">
      <c r="A61" s="136" t="s">
        <v>96</v>
      </c>
      <c r="B61" s="114" t="s">
        <v>67</v>
      </c>
      <c r="C61" s="117">
        <v>153</v>
      </c>
      <c r="D61" s="117">
        <v>136</v>
      </c>
      <c r="E61" s="117">
        <v>289</v>
      </c>
      <c r="F61" s="117">
        <v>213</v>
      </c>
      <c r="G61" s="117">
        <v>233</v>
      </c>
      <c r="H61" s="117">
        <v>446</v>
      </c>
      <c r="I61" s="117">
        <v>152</v>
      </c>
      <c r="J61" s="117">
        <v>267</v>
      </c>
      <c r="K61" s="117">
        <v>419</v>
      </c>
      <c r="L61" s="117">
        <v>158</v>
      </c>
      <c r="M61" s="117">
        <v>196</v>
      </c>
      <c r="N61" s="117">
        <v>354</v>
      </c>
      <c r="O61" s="117">
        <v>393</v>
      </c>
      <c r="P61" s="117">
        <v>374</v>
      </c>
      <c r="Q61" s="117">
        <v>767</v>
      </c>
      <c r="R61" s="117">
        <v>1069</v>
      </c>
      <c r="S61" s="117">
        <v>1206</v>
      </c>
      <c r="T61" s="117">
        <v>2275</v>
      </c>
      <c r="U61" s="118"/>
      <c r="V61" s="118"/>
      <c r="W61" s="118"/>
    </row>
    <row r="62" spans="1:23" ht="15.75">
      <c r="A62" s="136"/>
      <c r="B62" s="114" t="s">
        <v>97</v>
      </c>
      <c r="C62" s="117">
        <v>64</v>
      </c>
      <c r="D62" s="117">
        <v>110</v>
      </c>
      <c r="E62" s="117">
        <v>174</v>
      </c>
      <c r="F62" s="117">
        <v>133</v>
      </c>
      <c r="G62" s="117">
        <v>187</v>
      </c>
      <c r="H62" s="117">
        <v>320</v>
      </c>
      <c r="I62" s="117">
        <v>86</v>
      </c>
      <c r="J62" s="117">
        <v>181</v>
      </c>
      <c r="K62" s="117">
        <v>267</v>
      </c>
      <c r="L62" s="117">
        <v>155</v>
      </c>
      <c r="M62" s="117">
        <v>197</v>
      </c>
      <c r="N62" s="117">
        <v>352</v>
      </c>
      <c r="O62" s="117">
        <v>245</v>
      </c>
      <c r="P62" s="117">
        <v>320</v>
      </c>
      <c r="Q62" s="117">
        <v>565</v>
      </c>
      <c r="R62" s="117">
        <v>683</v>
      </c>
      <c r="S62" s="117">
        <v>995</v>
      </c>
      <c r="T62" s="117">
        <v>1678</v>
      </c>
      <c r="U62" s="118"/>
      <c r="V62" s="118"/>
      <c r="W62" s="118"/>
    </row>
    <row r="63" spans="1:23" ht="21">
      <c r="A63" s="136"/>
      <c r="B63" s="115" t="s">
        <v>96</v>
      </c>
      <c r="C63" s="117">
        <v>217</v>
      </c>
      <c r="D63" s="117">
        <v>246</v>
      </c>
      <c r="E63" s="117">
        <v>463</v>
      </c>
      <c r="F63" s="117">
        <v>346</v>
      </c>
      <c r="G63" s="117">
        <v>420</v>
      </c>
      <c r="H63" s="117">
        <v>766</v>
      </c>
      <c r="I63" s="117">
        <v>238</v>
      </c>
      <c r="J63" s="117">
        <v>448</v>
      </c>
      <c r="K63" s="117">
        <v>686</v>
      </c>
      <c r="L63" s="117">
        <v>313</v>
      </c>
      <c r="M63" s="117">
        <v>393</v>
      </c>
      <c r="N63" s="117">
        <v>706</v>
      </c>
      <c r="O63" s="117">
        <v>638</v>
      </c>
      <c r="P63" s="117">
        <v>694</v>
      </c>
      <c r="Q63" s="117">
        <v>1332</v>
      </c>
      <c r="R63" s="117">
        <v>1752</v>
      </c>
      <c r="S63" s="117">
        <v>2201</v>
      </c>
      <c r="T63" s="117">
        <v>3953</v>
      </c>
      <c r="U63" s="118"/>
      <c r="V63" s="118"/>
      <c r="W63" s="118"/>
    </row>
    <row r="64" spans="1:23" ht="12.75">
      <c r="A64" s="134" t="s">
        <v>68</v>
      </c>
      <c r="B64" s="135"/>
      <c r="C64" s="117">
        <v>730</v>
      </c>
      <c r="D64" s="117">
        <v>701</v>
      </c>
      <c r="E64" s="117">
        <v>1431</v>
      </c>
      <c r="F64" s="117">
        <v>1162</v>
      </c>
      <c r="G64" s="117">
        <v>1116</v>
      </c>
      <c r="H64" s="117">
        <v>2278</v>
      </c>
      <c r="I64" s="117">
        <v>1054</v>
      </c>
      <c r="J64" s="117">
        <v>1309</v>
      </c>
      <c r="K64" s="117">
        <v>2363</v>
      </c>
      <c r="L64" s="117">
        <v>1225</v>
      </c>
      <c r="M64" s="117">
        <v>1119</v>
      </c>
      <c r="N64" s="117">
        <v>2344</v>
      </c>
      <c r="O64" s="117">
        <v>2090</v>
      </c>
      <c r="P64" s="117">
        <v>1922</v>
      </c>
      <c r="Q64" s="117">
        <v>4012</v>
      </c>
      <c r="R64" s="117">
        <v>6261</v>
      </c>
      <c r="S64" s="117">
        <v>6167</v>
      </c>
      <c r="T64" s="117">
        <v>12428</v>
      </c>
      <c r="U64" s="118"/>
      <c r="V64" s="118"/>
      <c r="W64" s="118"/>
    </row>
    <row r="65" spans="2:23" ht="13.5" thickBot="1">
      <c r="B65" s="100" t="s">
        <v>118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2"/>
      <c r="V65" s="102"/>
      <c r="W65" s="102"/>
    </row>
    <row r="66" spans="3:23" ht="13.5" thickBot="1"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86"/>
      <c r="V66" s="86"/>
      <c r="W66" s="86"/>
    </row>
    <row r="67" spans="3:23" ht="13.5" thickBot="1"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86"/>
      <c r="V67" s="86"/>
      <c r="W67" s="86"/>
    </row>
    <row r="68" spans="3:23" ht="13.5" thickBot="1"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87"/>
      <c r="V68" s="87"/>
      <c r="W68" s="87"/>
    </row>
    <row r="69" spans="3:23" ht="13.5" thickBot="1"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86"/>
      <c r="V69" s="86"/>
      <c r="W69" s="86"/>
    </row>
    <row r="70" spans="3:23" ht="13.5" thickBot="1"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87"/>
      <c r="V70" s="87"/>
      <c r="W70" s="87"/>
    </row>
    <row r="71" spans="3:23" ht="13.5" thickBot="1"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86"/>
      <c r="V71" s="86"/>
      <c r="W71" s="86"/>
    </row>
  </sheetData>
  <sheetProtection/>
  <mergeCells count="45">
    <mergeCell ref="A51:B51"/>
    <mergeCell ref="A52:B52"/>
    <mergeCell ref="A46:B46"/>
    <mergeCell ref="A47:B47"/>
    <mergeCell ref="A48:B48"/>
    <mergeCell ref="A49:B49"/>
    <mergeCell ref="A50:B50"/>
    <mergeCell ref="A36:B36"/>
    <mergeCell ref="A37:B37"/>
    <mergeCell ref="A44:B44"/>
    <mergeCell ref="A45:B45"/>
    <mergeCell ref="A38:B38"/>
    <mergeCell ref="A39:B39"/>
    <mergeCell ref="A40:B40"/>
    <mergeCell ref="A41:B41"/>
    <mergeCell ref="A42:B42"/>
    <mergeCell ref="A43:B43"/>
    <mergeCell ref="A31:A32"/>
    <mergeCell ref="A33:B33"/>
    <mergeCell ref="A34:B34"/>
    <mergeCell ref="A35:B35"/>
    <mergeCell ref="A19:A21"/>
    <mergeCell ref="A22:A23"/>
    <mergeCell ref="A24:A27"/>
    <mergeCell ref="A28:A30"/>
    <mergeCell ref="F3:H3"/>
    <mergeCell ref="I3:K3"/>
    <mergeCell ref="A15:A16"/>
    <mergeCell ref="A18:B18"/>
    <mergeCell ref="L3:N3"/>
    <mergeCell ref="O3:Q3"/>
    <mergeCell ref="A5:A8"/>
    <mergeCell ref="A9:A14"/>
    <mergeCell ref="A1:B4"/>
    <mergeCell ref="C3:E3"/>
    <mergeCell ref="C1:W1"/>
    <mergeCell ref="C2:W2"/>
    <mergeCell ref="R3:T3"/>
    <mergeCell ref="U3:W3"/>
    <mergeCell ref="A64:B64"/>
    <mergeCell ref="A53:B53"/>
    <mergeCell ref="A56:B56"/>
    <mergeCell ref="A57:A60"/>
    <mergeCell ref="A61:A63"/>
    <mergeCell ref="A55:B55"/>
  </mergeCells>
  <printOptions/>
  <pageMargins left="0.31" right="0.16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2012-11-12T14:42:11Z</cp:lastPrinted>
  <dcterms:created xsi:type="dcterms:W3CDTF">2007-10-04T13:52:25Z</dcterms:created>
  <dcterms:modified xsi:type="dcterms:W3CDTF">2013-09-26T07:37:22Z</dcterms:modified>
  <cp:category/>
  <cp:version/>
  <cp:contentType/>
  <cp:contentStatus/>
</cp:coreProperties>
</file>