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840" windowWidth="14625" windowHeight="8130" tabRatio="694" activeTab="5"/>
  </bookViews>
  <sheets>
    <sheet name="Bonyhád" sheetId="1" r:id="rId1"/>
    <sheet name="Dombóvár" sheetId="2" r:id="rId2"/>
    <sheet name="Paks" sheetId="3" r:id="rId3"/>
    <sheet name="Tamási" sheetId="4" r:id="rId4"/>
    <sheet name="Szekszárd" sheetId="5" r:id="rId5"/>
    <sheet name="Tolna megye" sheetId="6" r:id="rId6"/>
    <sheet name="Táblázat (Adattárház)" sheetId="7" r:id="rId7"/>
    <sheet name="Tolna" sheetId="8" r:id="rId8"/>
  </sheets>
  <definedNames>
    <definedName name="_xlnm.Print_Titles" localSheetId="0">'Bonyhád'!$1:$4</definedName>
    <definedName name="_xlnm.Print_Titles" localSheetId="1">'Dombóvár'!$1:$4</definedName>
    <definedName name="_xlnm.Print_Titles" localSheetId="2">'Paks'!$1:$4</definedName>
    <definedName name="_xlnm.Print_Titles" localSheetId="4">'Szekszárd'!$1:$4</definedName>
    <definedName name="_xlnm.Print_Titles" localSheetId="3">'Tamási'!$1:$4</definedName>
    <definedName name="_xlnm.Print_Titles" localSheetId="7">'Tolna'!$1:$3</definedName>
    <definedName name="_xlnm.Print_Titles" localSheetId="5">'Tolna megye'!$1:$4</definedName>
    <definedName name="_xlnm.Print_Area" localSheetId="0">'Bonyhád'!$A$1:$G$60</definedName>
    <definedName name="_xlnm.Print_Area" localSheetId="1">'Dombóvár'!$A$1:$G$60</definedName>
    <definedName name="_xlnm.Print_Area" localSheetId="2">'Paks'!$A$1:$G$61</definedName>
    <definedName name="_xlnm.Print_Area" localSheetId="4">'Szekszárd'!$A$1:$G$60</definedName>
    <definedName name="_xlnm.Print_Area" localSheetId="6">'Táblázat (Adattárház)'!$A$1:$W$65</definedName>
    <definedName name="_xlnm.Print_Area" localSheetId="3">'Tamási'!$A$1:$G$60</definedName>
    <definedName name="_xlnm.Print_Area" localSheetId="5">'Tolna megye'!$A$1:$G$60</definedName>
  </definedNames>
  <calcPr fullCalcOnLoad="1"/>
</workbook>
</file>

<file path=xl/sharedStrings.xml><?xml version="1.0" encoding="utf-8"?>
<sst xmlns="http://schemas.openxmlformats.org/spreadsheetml/2006/main" count="765" uniqueCount="121">
  <si>
    <t>Nyilvántartott álláskeresők</t>
  </si>
  <si>
    <t>Állománycsoport</t>
  </si>
  <si>
    <t>Férfiak</t>
  </si>
  <si>
    <t>Nők</t>
  </si>
  <si>
    <t xml:space="preserve">  Összesen</t>
  </si>
  <si>
    <t>fő</t>
  </si>
  <si>
    <t>%</t>
  </si>
  <si>
    <t>Szakmunkás</t>
  </si>
  <si>
    <t>Betanított munkás</t>
  </si>
  <si>
    <t>Segédmunkás</t>
  </si>
  <si>
    <t>Összes fizikai</t>
  </si>
  <si>
    <t>Szellemi foglalkozásúak</t>
  </si>
  <si>
    <t>Kitöltetlen (hibás kódú)</t>
  </si>
  <si>
    <t>Mindösszesen</t>
  </si>
  <si>
    <t>Iskolai végzettség</t>
  </si>
  <si>
    <t>Összesen</t>
  </si>
  <si>
    <t>8 általános</t>
  </si>
  <si>
    <t>Szakmunkásképző</t>
  </si>
  <si>
    <t>Szakiskola</t>
  </si>
  <si>
    <t>Szakközépiskola</t>
  </si>
  <si>
    <t>Technikum</t>
  </si>
  <si>
    <t>Gimnázium</t>
  </si>
  <si>
    <t>Főiskola</t>
  </si>
  <si>
    <t>Egyetem</t>
  </si>
  <si>
    <t>Korcsoport</t>
  </si>
  <si>
    <t xml:space="preserve"> </t>
  </si>
  <si>
    <t>Ellátási forma</t>
  </si>
  <si>
    <t>Ellátásra nem jogosult</t>
  </si>
  <si>
    <t>Öszesen</t>
  </si>
  <si>
    <t>Regisztráltság időtartama</t>
  </si>
  <si>
    <t xml:space="preserve">  7-12 hónapja regisztrált</t>
  </si>
  <si>
    <t>Több, mint két éve regisztrált</t>
  </si>
  <si>
    <t xml:space="preserve">  1-6 hónapja regisztrált</t>
  </si>
  <si>
    <t>Létszám</t>
  </si>
  <si>
    <t>nyilvántartott álláskereső (reg. mnk.)</t>
  </si>
  <si>
    <t>férfi</t>
  </si>
  <si>
    <t>nő</t>
  </si>
  <si>
    <t>Nem</t>
  </si>
  <si>
    <t>fizikai</t>
  </si>
  <si>
    <t>szakmunkás</t>
  </si>
  <si>
    <t>betanított munkás</t>
  </si>
  <si>
    <t>segédmunkás</t>
  </si>
  <si>
    <t>szellemi</t>
  </si>
  <si>
    <t>felső vezető</t>
  </si>
  <si>
    <t>vezető</t>
  </si>
  <si>
    <t>irányító</t>
  </si>
  <si>
    <t>ügyintéző</t>
  </si>
  <si>
    <t>ügyviteli alk.</t>
  </si>
  <si>
    <t>kitöltetlen</t>
  </si>
  <si>
    <t>8 ált. vagy kevesebb</t>
  </si>
  <si>
    <t>8 ált.-nál kevesebb</t>
  </si>
  <si>
    <t>általános iskola</t>
  </si>
  <si>
    <t>középfokú</t>
  </si>
  <si>
    <t>szakmunkásképző</t>
  </si>
  <si>
    <t>szakiskola</t>
  </si>
  <si>
    <t>középiskolai</t>
  </si>
  <si>
    <t>szakközépiskola</t>
  </si>
  <si>
    <t>technikum</t>
  </si>
  <si>
    <t>gimnázium</t>
  </si>
  <si>
    <t>felsőfokú</t>
  </si>
  <si>
    <t>főiskola</t>
  </si>
  <si>
    <t>egyetem</t>
  </si>
  <si>
    <t>Korcsoport részletezés</t>
  </si>
  <si>
    <t>&lt;= 12 hónapja folyamatosan nyilvántartott</t>
  </si>
  <si>
    <t>1-3 hónap</t>
  </si>
  <si>
    <t>4-6 hónap</t>
  </si>
  <si>
    <t>7-12 hónap</t>
  </si>
  <si>
    <t>13-24 hónap</t>
  </si>
  <si>
    <t>Folyamatos nyilvántartás hossza</t>
  </si>
  <si>
    <t>8 általánosnál kevesebb</t>
  </si>
  <si>
    <t>13-24 hónapja regisztrált</t>
  </si>
  <si>
    <t>Bonyhádi Kirendeltség</t>
  </si>
  <si>
    <t>Dombóvári Kirendeltség</t>
  </si>
  <si>
    <t>Paksi Kirendeltség</t>
  </si>
  <si>
    <t>Tamási Kirendeltség</t>
  </si>
  <si>
    <t>Szekszárdi Kirendeltség</t>
  </si>
  <si>
    <t>Tolna megye</t>
  </si>
  <si>
    <t>Álláskeresési járadék</t>
  </si>
  <si>
    <t>Rendszeres szociális segély</t>
  </si>
  <si>
    <t>álláskeresési járadék</t>
  </si>
  <si>
    <t>álláskeresési segély. I. (Flt.30.p.1 a.)</t>
  </si>
  <si>
    <t>álláskeresési segély II. (Flt.30.p.1.b.)</t>
  </si>
  <si>
    <t>álláskeresési segély III.(Flt.30.p.1.c.)</t>
  </si>
  <si>
    <t>állásker. ösztönző jut.</t>
  </si>
  <si>
    <t>rendszeres szoc. segély</t>
  </si>
  <si>
    <t>nem résztvevő (álláskereső)</t>
  </si>
  <si>
    <t>Total</t>
  </si>
  <si>
    <t>&gt;  12 hónapja folyamatosan nyilvántartott</t>
  </si>
  <si>
    <t>&gt; 24  hónap</t>
  </si>
  <si>
    <t>vezetői</t>
  </si>
  <si>
    <t>álláskeresési+vállalkozói járadék</t>
  </si>
  <si>
    <t>munkanélküli járadék</t>
  </si>
  <si>
    <t>foglalkoztatást helyettesítő támogatás</t>
  </si>
  <si>
    <t>Foglalkoztatást helyettesítő támogatás</t>
  </si>
  <si>
    <t xml:space="preserve">Álláskeresési segély </t>
  </si>
  <si>
    <t>Álláskeresési segély</t>
  </si>
  <si>
    <t>Tolnai Kirendeltség</t>
  </si>
  <si>
    <t>18 éves és fiatalabb</t>
  </si>
  <si>
    <t>19 éves</t>
  </si>
  <si>
    <t>20-24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</si>
  <si>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</si>
  <si>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</si>
  <si>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</si>
  <si>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</si>
  <si>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</si>
  <si>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</si>
  <si>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</si>
  <si>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60-62 éves</t>
  </si>
  <si>
    <t>62 év felett</t>
  </si>
  <si>
    <t>18 év és alatta</t>
  </si>
  <si>
    <t>19 év</t>
  </si>
  <si>
    <t>20 - 24 év</t>
  </si>
  <si>
    <t>25 - 29 év</t>
  </si>
  <si>
    <t>30 - 34 év</t>
  </si>
  <si>
    <t>35 - 39 év</t>
  </si>
  <si>
    <t>40 - 44 év</t>
  </si>
  <si>
    <t>45 - 49 év</t>
  </si>
  <si>
    <t>50 - 54 év</t>
  </si>
  <si>
    <t>55 - 59 év</t>
  </si>
  <si>
    <t>60 - 62 év</t>
  </si>
  <si>
    <t>2015. augusztus 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</si>
</sst>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0.0"/>
    <numFmt numFmtId="166" formatCode="0.0_)"/>
    <numFmt numFmtId="167" formatCode="#,##0;[Red]\-#,##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.mm\.dd\.;@"/>
    <numFmt numFmtId="172" formatCode="h\:mm\:ss;@"/>
    <numFmt numFmtId="173" formatCode="#0"/>
  </numFmts>
  <fonts count="32">
    <font>
      <sz val="12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ndale W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1" applyNumberFormat="0" applyAlignment="0" applyProtection="0"/>
    <xf numFmtId="0" fontId="30" fillId="20" borderId="1" applyNumberFormat="0" applyAlignment="0" applyProtection="0"/>
    <xf numFmtId="0" fontId="20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7" borderId="1" applyNumberFormat="0" applyAlignment="0" applyProtection="0"/>
    <xf numFmtId="0" fontId="21" fillId="22" borderId="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top"/>
      <protection/>
    </xf>
    <xf numFmtId="0" fontId="21" fillId="0" borderId="0">
      <alignment/>
      <protection/>
    </xf>
    <xf numFmtId="0" fontId="2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centerContinuous"/>
      <protection/>
    </xf>
    <xf numFmtId="164" fontId="3" fillId="0" borderId="11" xfId="0" applyNumberFormat="1" applyFont="1" applyBorder="1" applyAlignment="1" applyProtection="1">
      <alignment horizontal="centerContinuous"/>
      <protection/>
    </xf>
    <xf numFmtId="3" fontId="3" fillId="0" borderId="10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3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4" xfId="0" applyNumberFormat="1" applyFont="1" applyBorder="1" applyAlignment="1" applyProtection="1">
      <alignment horizontal="left" vertical="top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3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 horizontal="center" vertical="top"/>
      <protection/>
    </xf>
    <xf numFmtId="3" fontId="0" fillId="0" borderId="14" xfId="0" applyNumberFormat="1" applyFont="1" applyBorder="1" applyAlignment="1" applyProtection="1">
      <alignment horizontal="center" vertical="top"/>
      <protection/>
    </xf>
    <xf numFmtId="166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167" fontId="2" fillId="0" borderId="0" xfId="68" applyNumberFormat="1" applyFont="1" applyAlignment="1">
      <alignment/>
    </xf>
    <xf numFmtId="164" fontId="0" fillId="0" borderId="15" xfId="0" applyNumberFormat="1" applyFont="1" applyBorder="1" applyAlignment="1" applyProtection="1">
      <alignment horizontal="left" vertical="top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 applyProtection="1">
      <alignment horizontal="centerContinuous"/>
      <protection/>
    </xf>
    <xf numFmtId="164" fontId="3" fillId="0" borderId="13" xfId="0" applyNumberFormat="1" applyFont="1" applyBorder="1" applyAlignment="1" applyProtection="1">
      <alignment horizontal="centerContinuous"/>
      <protection/>
    </xf>
    <xf numFmtId="3" fontId="3" fillId="0" borderId="18" xfId="0" applyNumberFormat="1" applyFont="1" applyBorder="1" applyAlignment="1" applyProtection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0" borderId="0" xfId="92">
      <alignment vertical="top"/>
      <protection/>
    </xf>
    <xf numFmtId="0" fontId="8" fillId="0" borderId="0" xfId="92" applyBorder="1">
      <alignment vertical="top"/>
      <protection/>
    </xf>
    <xf numFmtId="0" fontId="8" fillId="0" borderId="22" xfId="92" applyBorder="1">
      <alignment vertical="top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166" fontId="3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3" fontId="31" fillId="20" borderId="24" xfId="93" applyNumberFormat="1" applyFont="1" applyFill="1" applyBorder="1" applyAlignment="1">
      <alignment horizontal="right" vertical="top"/>
      <protection/>
    </xf>
    <xf numFmtId="3" fontId="31" fillId="24" borderId="24" xfId="93" applyNumberFormat="1" applyFont="1" applyFill="1" applyBorder="1" applyAlignment="1">
      <alignment horizontal="right" vertical="top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166" fontId="0" fillId="0" borderId="25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16" fontId="0" fillId="0" borderId="20" xfId="0" applyNumberFormat="1" applyFont="1" applyBorder="1" applyAlignment="1">
      <alignment/>
    </xf>
    <xf numFmtId="3" fontId="3" fillId="0" borderId="17" xfId="0" applyNumberFormat="1" applyFont="1" applyBorder="1" applyAlignment="1" applyProtection="1">
      <alignment horizontal="center" vertical="center"/>
      <protection/>
    </xf>
    <xf numFmtId="0" fontId="8" fillId="0" borderId="0" xfId="92" applyFont="1">
      <alignment vertical="top"/>
      <protection/>
    </xf>
    <xf numFmtId="49" fontId="10" fillId="2" borderId="26" xfId="0" applyNumberFormat="1" applyFont="1" applyFill="1" applyBorder="1" applyAlignment="1">
      <alignment vertical="top" wrapText="1"/>
    </xf>
    <xf numFmtId="3" fontId="31" fillId="24" borderId="27" xfId="93" applyNumberFormat="1" applyFont="1" applyFill="1" applyBorder="1" applyAlignment="1">
      <alignment horizontal="right" vertical="top"/>
      <protection/>
    </xf>
    <xf numFmtId="0" fontId="8" fillId="8" borderId="0" xfId="92" applyFill="1">
      <alignment vertical="top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49" fontId="10" fillId="2" borderId="28" xfId="0" applyNumberFormat="1" applyFont="1" applyFill="1" applyBorder="1" applyAlignment="1">
      <alignment vertical="top" wrapText="1"/>
    </xf>
    <xf numFmtId="3" fontId="31" fillId="0" borderId="27" xfId="93" applyNumberFormat="1" applyFont="1" applyFill="1" applyBorder="1" applyAlignment="1">
      <alignment horizontal="right" vertical="top"/>
      <protection/>
    </xf>
    <xf numFmtId="3" fontId="31" fillId="0" borderId="24" xfId="93" applyNumberFormat="1" applyFont="1" applyFill="1" applyBorder="1" applyAlignment="1">
      <alignment horizontal="right" vertical="top"/>
      <protection/>
    </xf>
    <xf numFmtId="0" fontId="8" fillId="0" borderId="22" xfId="92" applyFill="1" applyBorder="1">
      <alignment vertical="top"/>
      <protection/>
    </xf>
    <xf numFmtId="0" fontId="8" fillId="0" borderId="0" xfId="92" applyFill="1" applyBorder="1">
      <alignment vertical="top"/>
      <protection/>
    </xf>
    <xf numFmtId="49" fontId="9" fillId="24" borderId="28" xfId="0" applyNumberFormat="1" applyFont="1" applyFill="1" applyBorder="1" applyAlignment="1">
      <alignment vertical="top" wrapText="1"/>
    </xf>
    <xf numFmtId="49" fontId="9" fillId="24" borderId="29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9" fillId="24" borderId="19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Border="1" applyAlignment="1" applyProtection="1">
      <alignment horizontal="left" vertical="center"/>
      <protection/>
    </xf>
    <xf numFmtId="164" fontId="0" fillId="0" borderId="20" xfId="0" applyNumberFormat="1" applyFont="1" applyBorder="1" applyAlignment="1" applyProtection="1">
      <alignment horizontal="left"/>
      <protection/>
    </xf>
    <xf numFmtId="164" fontId="0" fillId="0" borderId="20" xfId="0" applyNumberFormat="1" applyFont="1" applyBorder="1" applyAlignment="1" applyProtection="1">
      <alignment horizontal="left" vertical="top"/>
      <protection/>
    </xf>
    <xf numFmtId="164" fontId="0" fillId="0" borderId="21" xfId="0" applyNumberFormat="1" applyFont="1" applyBorder="1" applyAlignment="1" applyProtection="1">
      <alignment horizontal="left" vertical="top"/>
      <protection/>
    </xf>
    <xf numFmtId="0" fontId="6" fillId="0" borderId="13" xfId="0" applyFont="1" applyBorder="1" applyAlignment="1">
      <alignment horizontal="centerContinuous"/>
    </xf>
    <xf numFmtId="166" fontId="3" fillId="0" borderId="15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16" xfId="0" applyNumberFormat="1" applyFont="1" applyBorder="1" applyAlignment="1" applyProtection="1">
      <alignment horizontal="center" vertical="center"/>
      <protection/>
    </xf>
    <xf numFmtId="173" fontId="10" fillId="0" borderId="7" xfId="0" applyNumberFormat="1" applyFont="1" applyBorder="1" applyAlignment="1">
      <alignment horizontal="right" vertical="top"/>
    </xf>
    <xf numFmtId="173" fontId="9" fillId="24" borderId="30" xfId="0" applyNumberFormat="1" applyFont="1" applyFill="1" applyBorder="1" applyAlignment="1">
      <alignment horizontal="right" vertical="top"/>
    </xf>
    <xf numFmtId="173" fontId="9" fillId="20" borderId="30" xfId="0" applyNumberFormat="1" applyFont="1" applyFill="1" applyBorder="1" applyAlignment="1">
      <alignment horizontal="right" vertical="top"/>
    </xf>
    <xf numFmtId="49" fontId="10" fillId="0" borderId="7" xfId="0" applyNumberFormat="1" applyFont="1" applyBorder="1" applyAlignment="1">
      <alignment horizontal="right" vertical="top"/>
    </xf>
    <xf numFmtId="49" fontId="9" fillId="24" borderId="30" xfId="0" applyNumberFormat="1" applyFont="1" applyFill="1" applyBorder="1" applyAlignment="1">
      <alignment horizontal="right" vertical="top"/>
    </xf>
    <xf numFmtId="3" fontId="4" fillId="0" borderId="25" xfId="0" applyNumberFormat="1" applyFont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49" fontId="10" fillId="2" borderId="7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3" fontId="3" fillId="0" borderId="19" xfId="0" applyNumberFormat="1" applyFont="1" applyBorder="1" applyAlignment="1" applyProtection="1">
      <alignment horizontal="center" vertical="center"/>
      <protection/>
    </xf>
    <xf numFmtId="49" fontId="9" fillId="20" borderId="30" xfId="0" applyNumberFormat="1" applyFont="1" applyFill="1" applyBorder="1" applyAlignment="1">
      <alignment horizontal="right" vertical="top"/>
    </xf>
    <xf numFmtId="164" fontId="0" fillId="0" borderId="0" xfId="0" applyNumberFormat="1" applyFont="1" applyBorder="1" applyAlignment="1" applyProtection="1">
      <alignment horizontal="left" vertical="top"/>
      <protection/>
    </xf>
    <xf numFmtId="3" fontId="3" fillId="0" borderId="23" xfId="0" applyNumberFormat="1" applyFont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left" vertical="center"/>
      <protection/>
    </xf>
    <xf numFmtId="49" fontId="9" fillId="0" borderId="31" xfId="0" applyNumberFormat="1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10" fillId="2" borderId="35" xfId="0" applyNumberFormat="1" applyFont="1" applyFill="1" applyBorder="1" applyAlignment="1">
      <alignment vertical="top" wrapText="1"/>
    </xf>
    <xf numFmtId="49" fontId="10" fillId="2" borderId="36" xfId="0" applyNumberFormat="1" applyFont="1" applyFill="1" applyBorder="1" applyAlignment="1">
      <alignment vertical="top" wrapText="1"/>
    </xf>
    <xf numFmtId="49" fontId="10" fillId="2" borderId="37" xfId="0" applyNumberFormat="1" applyFont="1" applyFill="1" applyBorder="1" applyAlignment="1">
      <alignment vertical="top" wrapText="1"/>
    </xf>
    <xf numFmtId="49" fontId="9" fillId="20" borderId="16" xfId="0" applyNumberFormat="1" applyFont="1" applyFill="1" applyBorder="1" applyAlignment="1">
      <alignment vertical="top" wrapText="1"/>
    </xf>
    <xf numFmtId="49" fontId="9" fillId="20" borderId="19" xfId="0" applyNumberFormat="1" applyFont="1" applyFill="1" applyBorder="1" applyAlignment="1">
      <alignment vertical="top" wrapText="1"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10" fillId="25" borderId="16" xfId="0" applyNumberFormat="1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  <xf numFmtId="49" fontId="9" fillId="0" borderId="16" xfId="0" applyNumberFormat="1" applyFont="1" applyFill="1" applyBorder="1" applyAlignment="1">
      <alignment vertical="top" wrapText="1"/>
    </xf>
    <xf numFmtId="49" fontId="9" fillId="20" borderId="31" xfId="0" applyNumberFormat="1" applyFont="1" applyFill="1" applyBorder="1" applyAlignment="1">
      <alignment vertical="top" wrapText="1"/>
    </xf>
    <xf numFmtId="49" fontId="9" fillId="20" borderId="38" xfId="0" applyNumberFormat="1" applyFont="1" applyFill="1" applyBorder="1" applyAlignment="1">
      <alignment vertical="top" wrapText="1"/>
    </xf>
    <xf numFmtId="49" fontId="9" fillId="20" borderId="32" xfId="0" applyNumberFormat="1" applyFont="1" applyFill="1" applyBorder="1" applyAlignment="1">
      <alignment vertical="top" wrapText="1"/>
    </xf>
    <xf numFmtId="49" fontId="9" fillId="20" borderId="28" xfId="0" applyNumberFormat="1" applyFont="1" applyFill="1" applyBorder="1" applyAlignment="1">
      <alignment vertical="top" wrapText="1"/>
    </xf>
    <xf numFmtId="49" fontId="9" fillId="20" borderId="29" xfId="0" applyNumberFormat="1" applyFont="1" applyFill="1" applyBorder="1" applyAlignment="1">
      <alignment vertical="top" wrapText="1"/>
    </xf>
    <xf numFmtId="49" fontId="10" fillId="25" borderId="19" xfId="0" applyNumberFormat="1" applyFont="1" applyFill="1" applyBorder="1" applyAlignment="1">
      <alignment vertical="top" wrapText="1"/>
    </xf>
    <xf numFmtId="49" fontId="10" fillId="15" borderId="16" xfId="0" applyNumberFormat="1" applyFont="1" applyFill="1" applyBorder="1" applyAlignment="1">
      <alignment vertical="top" wrapText="1"/>
    </xf>
    <xf numFmtId="49" fontId="10" fillId="15" borderId="19" xfId="0" applyNumberFormat="1" applyFont="1" applyFill="1" applyBorder="1" applyAlignment="1">
      <alignment vertical="top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07. november (kir.)" xfId="92"/>
    <cellStyle name="Normál_Táblázat (Adattárház)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:G2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4" t="s">
        <v>0</v>
      </c>
      <c r="B1" s="144"/>
      <c r="C1" s="144"/>
      <c r="D1" s="144"/>
      <c r="E1" s="144"/>
      <c r="F1" s="144"/>
      <c r="G1" s="144"/>
      <c r="H1" s="1"/>
    </row>
    <row r="2" spans="1:8" ht="17.25" customHeight="1">
      <c r="A2" s="145" t="s">
        <v>71</v>
      </c>
      <c r="B2" s="145"/>
      <c r="C2" s="145"/>
      <c r="D2" s="145"/>
      <c r="E2" s="145"/>
      <c r="F2" s="145"/>
      <c r="G2" s="145"/>
      <c r="H2" s="1"/>
    </row>
    <row r="3" spans="1:8" ht="20.25" customHeight="1">
      <c r="A3" s="146" t="str">
        <f>'Táblázat (Adattárház)'!B66</f>
        <v>2015. augusztus 20.</v>
      </c>
      <c r="B3" s="146"/>
      <c r="C3" s="146"/>
      <c r="D3" s="146"/>
      <c r="E3" s="146"/>
      <c r="F3" s="146"/>
      <c r="G3" s="146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7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8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(Adattárház)'!C5</f>
        <v>188</v>
      </c>
      <c r="C7" s="16">
        <f>ROUND(B7/$B$13*100,1)</f>
        <v>46.4</v>
      </c>
      <c r="D7" s="15">
        <f>'Táblázat (Adattárház)'!D5</f>
        <v>143</v>
      </c>
      <c r="E7" s="17">
        <f>ROUND(D7/$D$13*100,1)</f>
        <v>32.1</v>
      </c>
      <c r="F7" s="15">
        <f aca="true" t="shared" si="0" ref="F7:F12">(B7+D7)</f>
        <v>331</v>
      </c>
      <c r="G7" s="17">
        <f>ROUND(F7/$F$13*100,1)</f>
        <v>38.9</v>
      </c>
      <c r="H7" s="1"/>
    </row>
    <row r="8" spans="1:8" ht="18" customHeight="1">
      <c r="A8" s="14" t="s">
        <v>8</v>
      </c>
      <c r="B8" s="15">
        <f>'Táblázat (Adattárház)'!C6</f>
        <v>91</v>
      </c>
      <c r="C8" s="16">
        <f>ROUND(B8/$B$13*100,1)</f>
        <v>22.5</v>
      </c>
      <c r="D8" s="15">
        <f>'Táblázat (Adattárház)'!D6</f>
        <v>152</v>
      </c>
      <c r="E8" s="17">
        <f aca="true" t="shared" si="1" ref="E8:E13">ROUND(D8/$D$13*100,1)</f>
        <v>34.1</v>
      </c>
      <c r="F8" s="15">
        <f t="shared" si="0"/>
        <v>243</v>
      </c>
      <c r="G8" s="17">
        <f>ROUND(F8/$F$13*100,1)</f>
        <v>28.6</v>
      </c>
      <c r="H8" s="1"/>
    </row>
    <row r="9" spans="1:8" ht="18" customHeight="1">
      <c r="A9" s="18" t="s">
        <v>9</v>
      </c>
      <c r="B9" s="19">
        <f>'Táblázat (Adattárház)'!C7</f>
        <v>86</v>
      </c>
      <c r="C9" s="16">
        <f>ROUND(B9/$B$13*100,1)</f>
        <v>21.2</v>
      </c>
      <c r="D9" s="19">
        <f>'Táblázat (Adattárház)'!D7</f>
        <v>84</v>
      </c>
      <c r="E9" s="17">
        <f t="shared" si="1"/>
        <v>18.8</v>
      </c>
      <c r="F9" s="15">
        <f t="shared" si="0"/>
        <v>170</v>
      </c>
      <c r="G9" s="17">
        <f>ROUND(F9/$F$13*100,1)</f>
        <v>20</v>
      </c>
      <c r="H9" s="1"/>
    </row>
    <row r="10" spans="1:8" s="26" customFormat="1" ht="18" customHeight="1">
      <c r="A10" s="20" t="s">
        <v>10</v>
      </c>
      <c r="B10" s="21">
        <f aca="true" t="shared" si="2" ref="B10:G10">SUM(B7:B9)</f>
        <v>365</v>
      </c>
      <c r="C10" s="22">
        <f t="shared" si="2"/>
        <v>90.10000000000001</v>
      </c>
      <c r="D10" s="21">
        <f t="shared" si="2"/>
        <v>379</v>
      </c>
      <c r="E10" s="80">
        <f t="shared" si="2"/>
        <v>85</v>
      </c>
      <c r="F10" s="24">
        <f t="shared" si="0"/>
        <v>744</v>
      </c>
      <c r="G10" s="23">
        <f t="shared" si="2"/>
        <v>87.5</v>
      </c>
      <c r="H10" s="25"/>
    </row>
    <row r="11" spans="1:8" ht="18" customHeight="1">
      <c r="A11" s="27" t="s">
        <v>11</v>
      </c>
      <c r="B11" s="15">
        <f>'Táblázat (Adattárház)'!C14+'Táblázat (Adattárház)'!C15</f>
        <v>40</v>
      </c>
      <c r="C11" s="16">
        <f>ROUND(B11/$B$13*100,1)</f>
        <v>9.9</v>
      </c>
      <c r="D11" s="79">
        <f>'Táblázat (Adattárház)'!D14+'Táblázat (Adattárház)'!D15</f>
        <v>67</v>
      </c>
      <c r="E11" s="28">
        <f t="shared" si="1"/>
        <v>15</v>
      </c>
      <c r="F11" s="75">
        <f t="shared" si="0"/>
        <v>107</v>
      </c>
      <c r="G11" s="17">
        <f>ROUND(F11/$F$13*100,1)</f>
        <v>12.6</v>
      </c>
      <c r="H11" s="1"/>
    </row>
    <row r="12" spans="1:8" ht="18" customHeight="1">
      <c r="A12" s="27" t="s">
        <v>12</v>
      </c>
      <c r="B12" s="15">
        <f>'Táblázat (Adattárház)'!C16</f>
        <v>0</v>
      </c>
      <c r="C12" s="16">
        <f>ROUND(B12/$B$13*100,1)</f>
        <v>0</v>
      </c>
      <c r="D12" s="79">
        <f>'Táblázat (Adattárház)'!D16</f>
        <v>0</v>
      </c>
      <c r="E12" s="30">
        <f t="shared" si="1"/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3" ref="B13:G13">B10+B11+B12</f>
        <v>405</v>
      </c>
      <c r="C13" s="33">
        <f t="shared" si="3"/>
        <v>100.00000000000001</v>
      </c>
      <c r="D13" s="10">
        <f t="shared" si="3"/>
        <v>446</v>
      </c>
      <c r="E13" s="82">
        <f t="shared" si="1"/>
        <v>100</v>
      </c>
      <c r="F13" s="10">
        <f t="shared" si="3"/>
        <v>851</v>
      </c>
      <c r="G13" s="33">
        <f t="shared" si="3"/>
        <v>100.1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7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8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8" ht="18" customHeight="1">
      <c r="A17" s="14" t="s">
        <v>69</v>
      </c>
      <c r="B17" s="35">
        <f>'Táblázat (Adattárház)'!C19</f>
        <v>9</v>
      </c>
      <c r="C17" s="36">
        <f>ROUND(B17/$B$27*100,1)</f>
        <v>2.2</v>
      </c>
      <c r="D17" s="37">
        <f>'Táblázat (Adattárház)'!D19</f>
        <v>18</v>
      </c>
      <c r="E17" s="36">
        <f>ROUND(D17/$D$27*100,1)</f>
        <v>4</v>
      </c>
      <c r="F17" s="37">
        <f aca="true" t="shared" si="4" ref="F17:F26">B17+D17</f>
        <v>27</v>
      </c>
      <c r="G17" s="38">
        <f>ROUND(F17/$F$27*100,1)</f>
        <v>3.2</v>
      </c>
      <c r="H17" s="1"/>
    </row>
    <row r="18" spans="1:8" ht="18" customHeight="1">
      <c r="A18" s="14" t="s">
        <v>16</v>
      </c>
      <c r="B18" s="35">
        <f>'Táblázat (Adattárház)'!C20</f>
        <v>134</v>
      </c>
      <c r="C18" s="36">
        <f aca="true" t="shared" si="5" ref="C18:C26">ROUND(B18/$B$27*100,1)</f>
        <v>33.1</v>
      </c>
      <c r="D18" s="37">
        <f>'Táblázat (Adattárház)'!D20</f>
        <v>152</v>
      </c>
      <c r="E18" s="36">
        <f aca="true" t="shared" si="6" ref="E18:E26">ROUND(D18/$D$27*100,1)</f>
        <v>34.1</v>
      </c>
      <c r="F18" s="37">
        <f t="shared" si="4"/>
        <v>286</v>
      </c>
      <c r="G18" s="38">
        <f aca="true" t="shared" si="7" ref="G18:G26">ROUND(F18/$F$27*100,1)</f>
        <v>33.6</v>
      </c>
      <c r="H18" s="1"/>
    </row>
    <row r="19" spans="1:8" ht="18" customHeight="1">
      <c r="A19" s="14" t="s">
        <v>17</v>
      </c>
      <c r="B19" s="35">
        <f>'Táblázat (Adattárház)'!C22</f>
        <v>136</v>
      </c>
      <c r="C19" s="36">
        <f t="shared" si="5"/>
        <v>33.6</v>
      </c>
      <c r="D19" s="37">
        <f>'Táblázat (Adattárház)'!D22</f>
        <v>112</v>
      </c>
      <c r="E19" s="36">
        <f t="shared" si="6"/>
        <v>25.1</v>
      </c>
      <c r="F19" s="37">
        <f t="shared" si="4"/>
        <v>248</v>
      </c>
      <c r="G19" s="38">
        <f t="shared" si="7"/>
        <v>29.1</v>
      </c>
      <c r="H19" s="1"/>
    </row>
    <row r="20" spans="1:8" ht="18" customHeight="1">
      <c r="A20" s="14" t="s">
        <v>18</v>
      </c>
      <c r="B20" s="35">
        <f>'Táblázat (Adattárház)'!C23</f>
        <v>1</v>
      </c>
      <c r="C20" s="36">
        <f t="shared" si="5"/>
        <v>0.2</v>
      </c>
      <c r="D20" s="37">
        <f>'Táblázat (Adattárház)'!D23</f>
        <v>11</v>
      </c>
      <c r="E20" s="36">
        <f t="shared" si="6"/>
        <v>2.5</v>
      </c>
      <c r="F20" s="37">
        <f t="shared" si="4"/>
        <v>12</v>
      </c>
      <c r="G20" s="38">
        <f t="shared" si="7"/>
        <v>1.4</v>
      </c>
      <c r="H20" s="1"/>
    </row>
    <row r="21" spans="1:8" ht="18" customHeight="1">
      <c r="A21" s="14" t="s">
        <v>19</v>
      </c>
      <c r="B21" s="35">
        <f>'Táblázat (Adattárház)'!C24</f>
        <v>67</v>
      </c>
      <c r="C21" s="36">
        <f t="shared" si="5"/>
        <v>16.5</v>
      </c>
      <c r="D21" s="37">
        <f>'Táblázat (Adattárház)'!D24</f>
        <v>85</v>
      </c>
      <c r="E21" s="36">
        <f t="shared" si="6"/>
        <v>19.1</v>
      </c>
      <c r="F21" s="37">
        <f t="shared" si="4"/>
        <v>152</v>
      </c>
      <c r="G21" s="38">
        <f t="shared" si="7"/>
        <v>17.9</v>
      </c>
      <c r="H21" s="39"/>
    </row>
    <row r="22" spans="1:8" ht="18" customHeight="1">
      <c r="A22" s="14" t="s">
        <v>20</v>
      </c>
      <c r="B22" s="35">
        <f>'Táblázat (Adattárház)'!C25</f>
        <v>25</v>
      </c>
      <c r="C22" s="36">
        <f t="shared" si="5"/>
        <v>6.2</v>
      </c>
      <c r="D22" s="37">
        <f>'Táblázat (Adattárház)'!D25</f>
        <v>11</v>
      </c>
      <c r="E22" s="36">
        <f t="shared" si="6"/>
        <v>2.5</v>
      </c>
      <c r="F22" s="37">
        <f t="shared" si="4"/>
        <v>36</v>
      </c>
      <c r="G22" s="38">
        <f t="shared" si="7"/>
        <v>4.2</v>
      </c>
      <c r="H22" s="1"/>
    </row>
    <row r="23" spans="1:8" ht="18" customHeight="1">
      <c r="A23" s="14" t="s">
        <v>21</v>
      </c>
      <c r="B23" s="35">
        <f>'Táblázat (Adattárház)'!C26</f>
        <v>14</v>
      </c>
      <c r="C23" s="36">
        <f t="shared" si="5"/>
        <v>3.5</v>
      </c>
      <c r="D23" s="37">
        <f>'Táblázat (Adattárház)'!D26</f>
        <v>32</v>
      </c>
      <c r="E23" s="36">
        <f t="shared" si="6"/>
        <v>7.2</v>
      </c>
      <c r="F23" s="37">
        <f t="shared" si="4"/>
        <v>46</v>
      </c>
      <c r="G23" s="38">
        <f t="shared" si="7"/>
        <v>5.4</v>
      </c>
      <c r="H23" s="1"/>
    </row>
    <row r="24" spans="1:8" ht="18" customHeight="1">
      <c r="A24" s="14" t="s">
        <v>22</v>
      </c>
      <c r="B24" s="35">
        <f>'Táblázat (Adattárház)'!C28</f>
        <v>12</v>
      </c>
      <c r="C24" s="36">
        <f t="shared" si="5"/>
        <v>3</v>
      </c>
      <c r="D24" s="37">
        <f>'Táblázat (Adattárház)'!D28</f>
        <v>19</v>
      </c>
      <c r="E24" s="36">
        <f t="shared" si="6"/>
        <v>4.3</v>
      </c>
      <c r="F24" s="37">
        <f t="shared" si="4"/>
        <v>31</v>
      </c>
      <c r="G24" s="38">
        <f t="shared" si="7"/>
        <v>3.6</v>
      </c>
      <c r="H24" s="1"/>
    </row>
    <row r="25" spans="1:8" ht="18" customHeight="1">
      <c r="A25" s="27" t="s">
        <v>23</v>
      </c>
      <c r="B25" s="35">
        <f>'Táblázat (Adattárház)'!C29</f>
        <v>7</v>
      </c>
      <c r="C25" s="36">
        <f t="shared" si="5"/>
        <v>1.7</v>
      </c>
      <c r="D25" s="37">
        <f>'Táblázat (Adattárház)'!D29</f>
        <v>6</v>
      </c>
      <c r="E25" s="36">
        <f t="shared" si="6"/>
        <v>1.3</v>
      </c>
      <c r="F25" s="37">
        <f t="shared" si="4"/>
        <v>13</v>
      </c>
      <c r="G25" s="38">
        <f t="shared" si="7"/>
        <v>1.5</v>
      </c>
      <c r="H25" s="1"/>
    </row>
    <row r="26" spans="1:8" ht="18" customHeight="1">
      <c r="A26" s="27" t="s">
        <v>12</v>
      </c>
      <c r="B26" s="35">
        <f>'Táblázat (Adattárház)'!C31</f>
        <v>0</v>
      </c>
      <c r="C26" s="36">
        <f t="shared" si="5"/>
        <v>0</v>
      </c>
      <c r="D26" s="37">
        <f>'Táblázat (Adattárház)'!D31</f>
        <v>0</v>
      </c>
      <c r="E26" s="36">
        <f t="shared" si="6"/>
        <v>0</v>
      </c>
      <c r="F26" s="37">
        <f t="shared" si="4"/>
        <v>0</v>
      </c>
      <c r="G26" s="38">
        <f t="shared" si="7"/>
        <v>0</v>
      </c>
      <c r="H26" s="1"/>
    </row>
    <row r="27" spans="1:8" ht="18" customHeight="1">
      <c r="A27" s="32" t="s">
        <v>15</v>
      </c>
      <c r="B27" s="10">
        <f aca="true" t="shared" si="8" ref="B27:G27">SUM(B17:B26)</f>
        <v>405</v>
      </c>
      <c r="C27" s="40">
        <f t="shared" si="8"/>
        <v>100.00000000000001</v>
      </c>
      <c r="D27" s="41">
        <f t="shared" si="8"/>
        <v>446</v>
      </c>
      <c r="E27" s="40">
        <f t="shared" si="8"/>
        <v>100.10000000000001</v>
      </c>
      <c r="F27" s="41">
        <f t="shared" si="8"/>
        <v>851</v>
      </c>
      <c r="G27" s="33">
        <f t="shared" si="8"/>
        <v>99.90000000000002</v>
      </c>
      <c r="H27" s="1"/>
    </row>
    <row r="28" spans="1:8" ht="18" customHeight="1">
      <c r="A28" s="135"/>
      <c r="B28" s="4"/>
      <c r="C28" s="3"/>
      <c r="D28" s="4"/>
      <c r="E28" s="3"/>
      <c r="F28" s="4"/>
      <c r="G28" s="3"/>
      <c r="H28" s="1"/>
    </row>
    <row r="29" spans="1:8" ht="18" customHeight="1">
      <c r="A29" s="147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9"/>
      <c r="B30" s="73" t="s">
        <v>5</v>
      </c>
      <c r="C30" s="13" t="s">
        <v>6</v>
      </c>
      <c r="D30" s="73" t="s">
        <v>5</v>
      </c>
      <c r="E30" s="13" t="s">
        <v>6</v>
      </c>
      <c r="F30" s="73" t="s">
        <v>5</v>
      </c>
      <c r="G30" s="13" t="s">
        <v>6</v>
      </c>
      <c r="H30" s="1"/>
    </row>
    <row r="31" spans="1:8" ht="18" customHeight="1">
      <c r="A31" s="14" t="s">
        <v>97</v>
      </c>
      <c r="B31" s="75">
        <f>'Táblázat (Adattárház)'!C34</f>
        <v>17</v>
      </c>
      <c r="C31" s="74">
        <f>ROUND(B31/$B$43*100,1)</f>
        <v>4.2</v>
      </c>
      <c r="D31" s="29">
        <f>'Táblázat (Adattárház)'!D34</f>
        <v>5</v>
      </c>
      <c r="E31" s="74">
        <f>ROUND(D31/$D$43*100,1)</f>
        <v>1.1</v>
      </c>
      <c r="F31" s="29">
        <f aca="true" t="shared" si="9" ref="F31:F40">B31+D31</f>
        <v>22</v>
      </c>
      <c r="G31" s="17">
        <f>ROUND(F31/$F$43*100,1)</f>
        <v>2.6</v>
      </c>
      <c r="H31" s="1"/>
    </row>
    <row r="32" spans="1:8" ht="18" customHeight="1">
      <c r="A32" s="14" t="s">
        <v>98</v>
      </c>
      <c r="B32" s="15">
        <f>'Táblázat (Adattárház)'!C35</f>
        <v>8</v>
      </c>
      <c r="C32" s="74">
        <f aca="true" t="shared" si="10" ref="C32:C42">ROUND(B32/$B$43*100,1)</f>
        <v>2</v>
      </c>
      <c r="D32" s="66">
        <f>'Táblázat (Adattárház)'!D35</f>
        <v>7</v>
      </c>
      <c r="E32" s="74">
        <f aca="true" t="shared" si="11" ref="E32:E42">ROUND(D32/$D$43*100,1)</f>
        <v>1.6</v>
      </c>
      <c r="F32" s="66">
        <f t="shared" si="9"/>
        <v>15</v>
      </c>
      <c r="G32" s="17">
        <f aca="true" t="shared" si="12" ref="G32:G42">ROUND(F32/$F$43*100,1)</f>
        <v>1.8</v>
      </c>
      <c r="H32" s="1"/>
    </row>
    <row r="33" spans="1:8" ht="18" customHeight="1">
      <c r="A33" s="14" t="s">
        <v>99</v>
      </c>
      <c r="B33" s="15">
        <f>'Táblázat (Adattárház)'!C36</f>
        <v>82</v>
      </c>
      <c r="C33" s="74">
        <f t="shared" si="10"/>
        <v>20.2</v>
      </c>
      <c r="D33" s="66">
        <f>'Táblázat (Adattárház)'!D36</f>
        <v>65</v>
      </c>
      <c r="E33" s="74">
        <f t="shared" si="11"/>
        <v>14.6</v>
      </c>
      <c r="F33" s="66">
        <f t="shared" si="9"/>
        <v>147</v>
      </c>
      <c r="G33" s="17">
        <f t="shared" si="12"/>
        <v>17.3</v>
      </c>
      <c r="H33" s="1"/>
    </row>
    <row r="34" spans="1:8" ht="18" customHeight="1">
      <c r="A34" s="14" t="s">
        <v>100</v>
      </c>
      <c r="B34" s="15">
        <f>'Táblázat (Adattárház)'!C37</f>
        <v>45</v>
      </c>
      <c r="C34" s="74">
        <f t="shared" si="10"/>
        <v>11.1</v>
      </c>
      <c r="D34" s="66">
        <f>'Táblázat (Adattárház)'!D37</f>
        <v>39</v>
      </c>
      <c r="E34" s="74">
        <f t="shared" si="11"/>
        <v>8.7</v>
      </c>
      <c r="F34" s="66">
        <f t="shared" si="9"/>
        <v>84</v>
      </c>
      <c r="G34" s="17">
        <f t="shared" si="12"/>
        <v>9.9</v>
      </c>
      <c r="H34" s="1"/>
    </row>
    <row r="35" spans="1:8" ht="18" customHeight="1">
      <c r="A35" s="14" t="s">
        <v>101</v>
      </c>
      <c r="B35" s="15">
        <f>'Táblázat (Adattárház)'!C38</f>
        <v>33</v>
      </c>
      <c r="C35" s="74">
        <f t="shared" si="10"/>
        <v>8.1</v>
      </c>
      <c r="D35" s="66">
        <f>'Táblázat (Adattárház)'!D38</f>
        <v>48</v>
      </c>
      <c r="E35" s="74">
        <f t="shared" si="11"/>
        <v>10.8</v>
      </c>
      <c r="F35" s="66">
        <f t="shared" si="9"/>
        <v>81</v>
      </c>
      <c r="G35" s="17">
        <f t="shared" si="12"/>
        <v>9.5</v>
      </c>
      <c r="H35" s="1"/>
    </row>
    <row r="36" spans="1:8" ht="18" customHeight="1">
      <c r="A36" s="14" t="s">
        <v>102</v>
      </c>
      <c r="B36" s="15">
        <f>'Táblázat (Adattárház)'!C39</f>
        <v>29</v>
      </c>
      <c r="C36" s="74">
        <f t="shared" si="10"/>
        <v>7.2</v>
      </c>
      <c r="D36" s="66">
        <f>'Táblázat (Adattárház)'!D39</f>
        <v>72</v>
      </c>
      <c r="E36" s="74">
        <f t="shared" si="11"/>
        <v>16.1</v>
      </c>
      <c r="F36" s="66">
        <f t="shared" si="9"/>
        <v>101</v>
      </c>
      <c r="G36" s="17">
        <f t="shared" si="12"/>
        <v>11.9</v>
      </c>
      <c r="H36" s="1"/>
    </row>
    <row r="37" spans="1:8" ht="18" customHeight="1">
      <c r="A37" s="14" t="s">
        <v>103</v>
      </c>
      <c r="B37" s="15">
        <f>'Táblázat (Adattárház)'!C40</f>
        <v>39</v>
      </c>
      <c r="C37" s="74">
        <f t="shared" si="10"/>
        <v>9.6</v>
      </c>
      <c r="D37" s="66">
        <f>'Táblázat (Adattárház)'!D40</f>
        <v>60</v>
      </c>
      <c r="E37" s="74">
        <f t="shared" si="11"/>
        <v>13.5</v>
      </c>
      <c r="F37" s="66">
        <f t="shared" si="9"/>
        <v>99</v>
      </c>
      <c r="G37" s="17">
        <f t="shared" si="12"/>
        <v>11.6</v>
      </c>
      <c r="H37" s="1" t="s">
        <v>25</v>
      </c>
    </row>
    <row r="38" spans="1:8" ht="18" customHeight="1">
      <c r="A38" s="27" t="s">
        <v>104</v>
      </c>
      <c r="B38" s="76">
        <f>'Táblázat (Adattárház)'!C41</f>
        <v>54</v>
      </c>
      <c r="C38" s="74">
        <f t="shared" si="10"/>
        <v>13.3</v>
      </c>
      <c r="D38" s="69">
        <f>'Táblázat (Adattárház)'!D41</f>
        <v>66</v>
      </c>
      <c r="E38" s="74">
        <f t="shared" si="11"/>
        <v>14.8</v>
      </c>
      <c r="F38" s="69">
        <f t="shared" si="9"/>
        <v>120</v>
      </c>
      <c r="G38" s="17">
        <f t="shared" si="12"/>
        <v>14.1</v>
      </c>
      <c r="H38" s="1"/>
    </row>
    <row r="39" spans="1:8" ht="18" customHeight="1">
      <c r="A39" s="27" t="s">
        <v>105</v>
      </c>
      <c r="B39" s="76">
        <f>'Táblázat (Adattárház)'!C42</f>
        <v>28</v>
      </c>
      <c r="C39" s="74">
        <f t="shared" si="10"/>
        <v>6.9</v>
      </c>
      <c r="D39" s="69">
        <f>'Táblázat (Adattárház)'!D42</f>
        <v>39</v>
      </c>
      <c r="E39" s="74">
        <f t="shared" si="11"/>
        <v>8.7</v>
      </c>
      <c r="F39" s="69">
        <f t="shared" si="9"/>
        <v>67</v>
      </c>
      <c r="G39" s="17">
        <f t="shared" si="12"/>
        <v>7.9</v>
      </c>
      <c r="H39" s="1"/>
    </row>
    <row r="40" spans="1:8" ht="18" customHeight="1">
      <c r="A40" s="27" t="s">
        <v>106</v>
      </c>
      <c r="B40" s="76">
        <f>'Táblázat (Adattárház)'!C43</f>
        <v>38</v>
      </c>
      <c r="C40" s="74">
        <f t="shared" si="10"/>
        <v>9.4</v>
      </c>
      <c r="D40" s="69">
        <f>'Táblázat (Adattárház)'!D43</f>
        <v>25</v>
      </c>
      <c r="E40" s="74">
        <f t="shared" si="11"/>
        <v>5.6</v>
      </c>
      <c r="F40" s="69">
        <f t="shared" si="9"/>
        <v>63</v>
      </c>
      <c r="G40" s="17">
        <f t="shared" si="12"/>
        <v>7.4</v>
      </c>
      <c r="H40" s="1"/>
    </row>
    <row r="41" spans="1:8" ht="18" customHeight="1">
      <c r="A41" s="27" t="s">
        <v>107</v>
      </c>
      <c r="B41" s="76">
        <f>'Táblázat (Adattárház)'!C44</f>
        <v>32</v>
      </c>
      <c r="C41" s="74">
        <f t="shared" si="10"/>
        <v>7.9</v>
      </c>
      <c r="D41" s="69">
        <f>'Táblázat (Adattárház)'!D44</f>
        <v>20</v>
      </c>
      <c r="E41" s="74">
        <f t="shared" si="11"/>
        <v>4.5</v>
      </c>
      <c r="F41" s="69">
        <f>B41+D41</f>
        <v>52</v>
      </c>
      <c r="G41" s="17">
        <f t="shared" si="12"/>
        <v>6.1</v>
      </c>
      <c r="H41" s="1"/>
    </row>
    <row r="42" spans="1:8" ht="18" customHeight="1">
      <c r="A42" s="43" t="s">
        <v>108</v>
      </c>
      <c r="B42" s="68">
        <f>'Táblázat (Adattárház)'!C45</f>
        <v>0</v>
      </c>
      <c r="C42" s="93">
        <f t="shared" si="10"/>
        <v>0</v>
      </c>
      <c r="D42" s="68">
        <f>'Táblázat (Adattárház)'!D45</f>
        <v>0</v>
      </c>
      <c r="E42" s="93">
        <f t="shared" si="11"/>
        <v>0</v>
      </c>
      <c r="F42" s="68">
        <f>B42+D42</f>
        <v>0</v>
      </c>
      <c r="G42" s="90">
        <f t="shared" si="12"/>
        <v>0</v>
      </c>
      <c r="H42" s="1"/>
    </row>
    <row r="43" spans="1:8" ht="18" customHeight="1">
      <c r="A43" s="45" t="s">
        <v>15</v>
      </c>
      <c r="B43" s="12">
        <f aca="true" t="shared" si="13" ref="B43:G43">SUM(B31:B42)</f>
        <v>405</v>
      </c>
      <c r="C43" s="118">
        <f t="shared" si="13"/>
        <v>99.90000000000002</v>
      </c>
      <c r="D43" s="12">
        <f t="shared" si="13"/>
        <v>446</v>
      </c>
      <c r="E43" s="81">
        <f t="shared" si="13"/>
        <v>100</v>
      </c>
      <c r="F43" s="12">
        <f t="shared" si="13"/>
        <v>851</v>
      </c>
      <c r="G43" s="118">
        <f t="shared" si="13"/>
        <v>100.1</v>
      </c>
      <c r="H43" s="1"/>
    </row>
    <row r="44" ht="18" customHeight="1"/>
    <row r="45" spans="1:7" ht="18" customHeight="1">
      <c r="A45" s="142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3"/>
      <c r="B46" s="73" t="s">
        <v>5</v>
      </c>
      <c r="C46" s="13" t="s">
        <v>6</v>
      </c>
      <c r="D46" s="73" t="s">
        <v>5</v>
      </c>
      <c r="E46" s="13" t="s">
        <v>6</v>
      </c>
      <c r="F46" s="41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(Adattárház)'!C47+'Táblázat (Adattárház)'!C56</f>
        <v>46</v>
      </c>
      <c r="C47" s="92">
        <f aca="true" t="shared" si="14" ref="C47:C52">ROUND(B47/$B$52*100,1)</f>
        <v>11.4</v>
      </c>
      <c r="D47" s="88">
        <f>'Táblázat (Adattárház)'!D47+'Táblázat (Adattárház)'!D56</f>
        <v>59</v>
      </c>
      <c r="E47" s="89">
        <f aca="true" t="shared" si="15" ref="E47:E52">ROUND(D47/$D$52*100,1)</f>
        <v>13.2</v>
      </c>
      <c r="F47" s="66">
        <f>B47+D47</f>
        <v>105</v>
      </c>
      <c r="G47" s="28">
        <f aca="true" t="shared" si="16" ref="G47:G52">ROUND(F47/$F$52*100,1)</f>
        <v>12.3</v>
      </c>
    </row>
    <row r="48" spans="1:7" ht="18" customHeight="1">
      <c r="A48" s="52" t="s">
        <v>94</v>
      </c>
      <c r="B48" s="64">
        <f>'Táblázat (Adattárház)'!C48+'Táblázat (Adattárház)'!C49+'Táblázat (Adattárház)'!C50</f>
        <v>15</v>
      </c>
      <c r="C48" s="74">
        <f t="shared" si="14"/>
        <v>3.7</v>
      </c>
      <c r="D48" s="64">
        <f>'Táblázat (Adattárház)'!D48+'Táblázat (Adattárház)'!D49+'Táblázat (Adattárház)'!D50</f>
        <v>4</v>
      </c>
      <c r="E48" s="17">
        <f t="shared" si="15"/>
        <v>0.9</v>
      </c>
      <c r="F48" s="66">
        <f>B48+D48</f>
        <v>19</v>
      </c>
      <c r="G48" s="65">
        <f t="shared" si="16"/>
        <v>2.2</v>
      </c>
    </row>
    <row r="49" spans="1:7" ht="18" customHeight="1">
      <c r="A49" s="52" t="s">
        <v>78</v>
      </c>
      <c r="B49" s="64">
        <f>'Táblázat (Adattárház)'!C52</f>
        <v>0</v>
      </c>
      <c r="C49" s="74">
        <f t="shared" si="14"/>
        <v>0</v>
      </c>
      <c r="D49" s="64">
        <f>'Táblázat (Adattárház)'!D52</f>
        <v>1</v>
      </c>
      <c r="E49" s="17">
        <f t="shared" si="15"/>
        <v>0.2</v>
      </c>
      <c r="F49" s="66">
        <f>B49+D49</f>
        <v>1</v>
      </c>
      <c r="G49" s="65">
        <f t="shared" si="16"/>
        <v>0.1</v>
      </c>
    </row>
    <row r="50" spans="1:7" ht="18" customHeight="1">
      <c r="A50" s="52" t="s">
        <v>93</v>
      </c>
      <c r="B50" s="64">
        <f>'Táblázat (Adattárház)'!C53</f>
        <v>105</v>
      </c>
      <c r="C50" s="74">
        <f t="shared" si="14"/>
        <v>25.9</v>
      </c>
      <c r="D50" s="64">
        <f>'Táblázat (Adattárház)'!D53</f>
        <v>127</v>
      </c>
      <c r="E50" s="17">
        <f t="shared" si="15"/>
        <v>28.5</v>
      </c>
      <c r="F50" s="64">
        <f>'Táblázat (Adattárház)'!E53</f>
        <v>232</v>
      </c>
      <c r="G50" s="65">
        <f t="shared" si="16"/>
        <v>27.3</v>
      </c>
    </row>
    <row r="51" spans="1:7" ht="18" customHeight="1">
      <c r="A51" s="53" t="s">
        <v>27</v>
      </c>
      <c r="B51" s="63">
        <f>'Táblázat (Adattárház)'!C54</f>
        <v>239</v>
      </c>
      <c r="C51" s="93">
        <f t="shared" si="14"/>
        <v>59</v>
      </c>
      <c r="D51" s="63">
        <f>'Táblázat (Adattárház)'!D54</f>
        <v>255</v>
      </c>
      <c r="E51" s="90">
        <f t="shared" si="15"/>
        <v>57.2</v>
      </c>
      <c r="F51" s="31">
        <f>B51+D51</f>
        <v>494</v>
      </c>
      <c r="G51" s="30">
        <f t="shared" si="16"/>
        <v>58</v>
      </c>
    </row>
    <row r="52" spans="1:7" ht="18" customHeight="1">
      <c r="A52" s="61" t="s">
        <v>28</v>
      </c>
      <c r="B52" s="91">
        <f>SUM(B47:B51)</f>
        <v>405</v>
      </c>
      <c r="C52" s="55">
        <f t="shared" si="14"/>
        <v>100</v>
      </c>
      <c r="D52" s="54">
        <f>SUM(D47:D51)</f>
        <v>446</v>
      </c>
      <c r="E52" s="55">
        <f t="shared" si="15"/>
        <v>100</v>
      </c>
      <c r="F52" s="41">
        <f>SUM(F47:F51)</f>
        <v>851</v>
      </c>
      <c r="G52" s="55">
        <f t="shared" si="16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2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3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(Adattárház)'!C58+'Táblázat (Adattárház)'!C59</f>
        <v>231</v>
      </c>
      <c r="C56" s="89">
        <f>ROUND(B56/$B$60*100,1)</f>
        <v>57</v>
      </c>
      <c r="D56" s="67">
        <f>'Táblázat (Adattárház)'!D58+'Táblázat (Adattárház)'!D59</f>
        <v>240</v>
      </c>
      <c r="E56" s="28">
        <f>ROUND(D56/$D$60*100,1)</f>
        <v>53.8</v>
      </c>
      <c r="F56" s="67">
        <f>B56+D56</f>
        <v>471</v>
      </c>
      <c r="G56" s="28">
        <f>ROUND(F56/$F$60*100,1)</f>
        <v>55.3</v>
      </c>
    </row>
    <row r="57" spans="1:7" ht="15.75">
      <c r="A57" s="95" t="s">
        <v>30</v>
      </c>
      <c r="B57" s="69">
        <f>'Táblázat (Adattárház)'!C60</f>
        <v>52</v>
      </c>
      <c r="C57" s="17">
        <f>ROUND(B57/$B$60*100,1)</f>
        <v>12.8</v>
      </c>
      <c r="D57" s="64">
        <f>'Táblázat (Adattárház)'!D60</f>
        <v>75</v>
      </c>
      <c r="E57" s="65">
        <f>ROUND(D57/$D$60*100,1)</f>
        <v>16.8</v>
      </c>
      <c r="F57" s="69">
        <f>B57+D57</f>
        <v>127</v>
      </c>
      <c r="G57" s="65">
        <f>ROUND(F57/$F$60*100,1)</f>
        <v>14.9</v>
      </c>
    </row>
    <row r="58" spans="1:7" ht="15.75">
      <c r="A58" s="95" t="s">
        <v>70</v>
      </c>
      <c r="B58" s="69">
        <f>'Táblázat (Adattárház)'!C62</f>
        <v>50</v>
      </c>
      <c r="C58" s="17">
        <f>ROUND(B58/$B$60*100,1)</f>
        <v>12.3</v>
      </c>
      <c r="D58" s="64">
        <f>'Táblázat (Adattárház)'!D62</f>
        <v>68</v>
      </c>
      <c r="E58" s="65">
        <f>ROUND(D58/$D$60*100,1)</f>
        <v>15.2</v>
      </c>
      <c r="F58" s="69">
        <f>B58+D58</f>
        <v>118</v>
      </c>
      <c r="G58" s="65">
        <f>ROUND(F58/$F$60*100,1)</f>
        <v>13.9</v>
      </c>
    </row>
    <row r="59" spans="1:7" ht="15.75">
      <c r="A59" s="52" t="s">
        <v>31</v>
      </c>
      <c r="B59" s="68">
        <f>'Táblázat (Adattárház)'!C63</f>
        <v>72</v>
      </c>
      <c r="C59" s="90">
        <f>ROUND(B59/$B$60*100,1)</f>
        <v>17.8</v>
      </c>
      <c r="D59" s="63">
        <f>'Táblázat (Adattárház)'!D63</f>
        <v>63</v>
      </c>
      <c r="E59" s="30">
        <f>ROUND(D59/$D$60*100,1)</f>
        <v>14.1</v>
      </c>
      <c r="F59" s="68">
        <f>B59+D59</f>
        <v>135</v>
      </c>
      <c r="G59" s="30">
        <f>ROUND(F59/$F$60*100,1)</f>
        <v>15.9</v>
      </c>
    </row>
    <row r="60" spans="1:7" ht="15.75">
      <c r="A60" s="61" t="s">
        <v>15</v>
      </c>
      <c r="B60" s="91">
        <f>SUM(B56:B59)</f>
        <v>405</v>
      </c>
      <c r="C60" s="62">
        <f>ROUND(B60/$B$60*100,1)</f>
        <v>100</v>
      </c>
      <c r="D60" s="54">
        <f>SUM(D56:D59)</f>
        <v>446</v>
      </c>
      <c r="E60" s="62">
        <f>ROUND(D60/$D$60*100,1)</f>
        <v>100</v>
      </c>
      <c r="F60" s="54">
        <f>SUM(F56:F59)</f>
        <v>851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45:A46"/>
    <mergeCell ref="A5:A6"/>
    <mergeCell ref="A15:A16"/>
    <mergeCell ref="A29:A30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2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4" t="s">
        <v>0</v>
      </c>
      <c r="B1" s="144"/>
      <c r="C1" s="144"/>
      <c r="D1" s="144"/>
      <c r="E1" s="144"/>
      <c r="F1" s="144"/>
      <c r="G1" s="144"/>
      <c r="H1" s="1"/>
    </row>
    <row r="2" spans="1:8" ht="17.25" customHeight="1">
      <c r="A2" s="145" t="s">
        <v>72</v>
      </c>
      <c r="B2" s="145"/>
      <c r="C2" s="145"/>
      <c r="D2" s="145"/>
      <c r="E2" s="145"/>
      <c r="F2" s="145"/>
      <c r="G2" s="145"/>
      <c r="H2" s="1"/>
    </row>
    <row r="3" spans="1:8" ht="20.25" customHeight="1">
      <c r="A3" s="146" t="str">
        <f>'Táblázat (Adattárház)'!B66</f>
        <v>2015. augusztus 20.</v>
      </c>
      <c r="B3" s="146"/>
      <c r="C3" s="146"/>
      <c r="D3" s="146"/>
      <c r="E3" s="146"/>
      <c r="F3" s="146"/>
      <c r="G3" s="146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7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8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(Adattárház)'!F5</f>
        <v>345</v>
      </c>
      <c r="C7" s="16">
        <f>ROUND(B7/$B$13*100,1)</f>
        <v>41.8</v>
      </c>
      <c r="D7" s="15">
        <f>'Táblázat (Adattárház)'!G5</f>
        <v>214</v>
      </c>
      <c r="E7" s="17">
        <f>ROUND(D7/$D$13*100,1)</f>
        <v>28.2</v>
      </c>
      <c r="F7" s="15">
        <f aca="true" t="shared" si="0" ref="F7:F12">(B7+D7)</f>
        <v>559</v>
      </c>
      <c r="G7" s="17">
        <f>ROUND(F7/$F$13*100,1)</f>
        <v>35.3</v>
      </c>
      <c r="H7" s="1"/>
    </row>
    <row r="8" spans="1:8" ht="18" customHeight="1">
      <c r="A8" s="14" t="s">
        <v>8</v>
      </c>
      <c r="B8" s="15">
        <f>'Táblázat (Adattárház)'!F6</f>
        <v>155</v>
      </c>
      <c r="C8" s="16">
        <f>ROUND(B8/$B$13*100,1)</f>
        <v>18.8</v>
      </c>
      <c r="D8" s="15">
        <f>'Táblázat (Adattárház)'!G6</f>
        <v>172</v>
      </c>
      <c r="E8" s="17">
        <f>ROUND(D8/$D$13*100,1)</f>
        <v>22.7</v>
      </c>
      <c r="F8" s="15">
        <f t="shared" si="0"/>
        <v>327</v>
      </c>
      <c r="G8" s="17">
        <f>ROUND(F8/$F$13*100,1)</f>
        <v>20.6</v>
      </c>
      <c r="H8" s="1"/>
    </row>
    <row r="9" spans="1:8" ht="18" customHeight="1">
      <c r="A9" s="18" t="s">
        <v>9</v>
      </c>
      <c r="B9" s="19">
        <f>'Táblázat (Adattárház)'!F7</f>
        <v>229</v>
      </c>
      <c r="C9" s="16">
        <f>ROUND(B9/$B$13*100,1)</f>
        <v>27.7</v>
      </c>
      <c r="D9" s="19">
        <f>'Táblázat (Adattárház)'!G7</f>
        <v>211</v>
      </c>
      <c r="E9" s="17">
        <f>ROUND(D9/$D$13*100,1)</f>
        <v>27.8</v>
      </c>
      <c r="F9" s="15">
        <f t="shared" si="0"/>
        <v>440</v>
      </c>
      <c r="G9" s="17">
        <f>ROUND(F9/$F$13*100,1)</f>
        <v>27.8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729</v>
      </c>
      <c r="C10" s="22">
        <f t="shared" si="1"/>
        <v>88.3</v>
      </c>
      <c r="D10" s="21">
        <f t="shared" si="1"/>
        <v>597</v>
      </c>
      <c r="E10" s="80">
        <f t="shared" si="1"/>
        <v>78.7</v>
      </c>
      <c r="F10" s="24">
        <f t="shared" si="0"/>
        <v>1326</v>
      </c>
      <c r="G10" s="23">
        <f t="shared" si="1"/>
        <v>83.7</v>
      </c>
      <c r="H10" s="25"/>
    </row>
    <row r="11" spans="1:8" ht="18" customHeight="1">
      <c r="A11" s="27" t="s">
        <v>11</v>
      </c>
      <c r="B11" s="15">
        <f>'Táblázat (Adattárház)'!F14+'Táblázat (Adattárház)'!F15</f>
        <v>91</v>
      </c>
      <c r="C11" s="16">
        <f>ROUND(B11/$B$13*100,1)</f>
        <v>11</v>
      </c>
      <c r="D11" s="79">
        <f>'Táblázat (Adattárház)'!G14+'Táblázat (Adattárház)'!G15</f>
        <v>153</v>
      </c>
      <c r="E11" s="28">
        <f>ROUND(D11/$D$13*100,1)</f>
        <v>20.2</v>
      </c>
      <c r="F11" s="75">
        <f t="shared" si="0"/>
        <v>244</v>
      </c>
      <c r="G11" s="17">
        <f>ROUND(F11/$F$13*100,1)</f>
        <v>15.4</v>
      </c>
      <c r="H11" s="1"/>
    </row>
    <row r="12" spans="1:8" ht="18" customHeight="1">
      <c r="A12" s="27" t="s">
        <v>12</v>
      </c>
      <c r="B12" s="15">
        <f>'Táblázat (Adattárház)'!F16</f>
        <v>6</v>
      </c>
      <c r="C12" s="16">
        <f>ROUND(B12/$B$13*100,1)</f>
        <v>0.7</v>
      </c>
      <c r="D12" s="79">
        <f>'Táblázat (Adattárház)'!G16</f>
        <v>8</v>
      </c>
      <c r="E12" s="30">
        <f>ROUND(D12/$D$13*100,1)</f>
        <v>1.1</v>
      </c>
      <c r="F12" s="19">
        <f t="shared" si="0"/>
        <v>14</v>
      </c>
      <c r="G12" s="17">
        <f>ROUND(F12/$F$13*100,1)</f>
        <v>0.9</v>
      </c>
      <c r="H12" s="1"/>
    </row>
    <row r="13" spans="1:8" ht="18" customHeight="1">
      <c r="A13" s="32" t="s">
        <v>13</v>
      </c>
      <c r="B13" s="10">
        <f aca="true" t="shared" si="2" ref="B13:G13">B10+B11+B12</f>
        <v>826</v>
      </c>
      <c r="C13" s="33">
        <f t="shared" si="2"/>
        <v>100</v>
      </c>
      <c r="D13" s="10">
        <f t="shared" si="2"/>
        <v>758</v>
      </c>
      <c r="E13" s="81">
        <f t="shared" si="2"/>
        <v>100</v>
      </c>
      <c r="F13" s="10">
        <f t="shared" si="2"/>
        <v>1584</v>
      </c>
      <c r="G13" s="33">
        <f t="shared" si="2"/>
        <v>100.00000000000001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7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8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(Adattárház)'!F19</f>
        <v>29</v>
      </c>
      <c r="C17" s="36">
        <f>ROUND(B17/$B$27*100,1)</f>
        <v>3.5</v>
      </c>
      <c r="D17" s="37">
        <f>'Táblázat (Adattárház)'!G19</f>
        <v>40</v>
      </c>
      <c r="E17" s="36">
        <f>ROUND(D17/$D$27*100,1)</f>
        <v>5.3</v>
      </c>
      <c r="F17" s="37">
        <f aca="true" t="shared" si="3" ref="F17:F26">B17+D17</f>
        <v>69</v>
      </c>
      <c r="G17" s="38">
        <f>ROUND(F17/$F$27*100,1)</f>
        <v>4.4</v>
      </c>
      <c r="H17" s="1"/>
      <c r="I17" s="39"/>
    </row>
    <row r="18" spans="1:9" ht="18" customHeight="1">
      <c r="A18" s="14" t="s">
        <v>16</v>
      </c>
      <c r="B18" s="35">
        <f>'Táblázat (Adattárház)'!F20</f>
        <v>291</v>
      </c>
      <c r="C18" s="36">
        <f aca="true" t="shared" si="4" ref="C18:C26">ROUND(B18/$B$27*100,1)</f>
        <v>35.2</v>
      </c>
      <c r="D18" s="37">
        <f>'Táblázat (Adattárház)'!G20</f>
        <v>268</v>
      </c>
      <c r="E18" s="36">
        <f aca="true" t="shared" si="5" ref="E18:E26">ROUND(D18/$D$27*100,1)</f>
        <v>35.4</v>
      </c>
      <c r="F18" s="37">
        <f t="shared" si="3"/>
        <v>559</v>
      </c>
      <c r="G18" s="38">
        <f aca="true" t="shared" si="6" ref="G18:G26">ROUND(F18/$F$27*100,1)</f>
        <v>35.3</v>
      </c>
      <c r="H18" s="1"/>
      <c r="I18" s="39"/>
    </row>
    <row r="19" spans="1:9" ht="18" customHeight="1">
      <c r="A19" s="14" t="s">
        <v>17</v>
      </c>
      <c r="B19" s="35">
        <f>'Táblázat (Adattárház)'!F22</f>
        <v>297</v>
      </c>
      <c r="C19" s="36">
        <f t="shared" si="4"/>
        <v>36</v>
      </c>
      <c r="D19" s="37">
        <f>'Táblázat (Adattárház)'!G22</f>
        <v>153</v>
      </c>
      <c r="E19" s="36">
        <f t="shared" si="5"/>
        <v>20.2</v>
      </c>
      <c r="F19" s="37">
        <f t="shared" si="3"/>
        <v>450</v>
      </c>
      <c r="G19" s="38">
        <f t="shared" si="6"/>
        <v>28.4</v>
      </c>
      <c r="H19" s="1"/>
      <c r="I19" s="39"/>
    </row>
    <row r="20" spans="1:9" ht="18" customHeight="1">
      <c r="A20" s="14" t="s">
        <v>18</v>
      </c>
      <c r="B20" s="35">
        <f>'Táblázat (Adattárház)'!F23</f>
        <v>5</v>
      </c>
      <c r="C20" s="36">
        <f t="shared" si="4"/>
        <v>0.6</v>
      </c>
      <c r="D20" s="37">
        <f>'Táblázat (Adattárház)'!G23</f>
        <v>15</v>
      </c>
      <c r="E20" s="36">
        <f t="shared" si="5"/>
        <v>2</v>
      </c>
      <c r="F20" s="37">
        <f t="shared" si="3"/>
        <v>20</v>
      </c>
      <c r="G20" s="38">
        <f t="shared" si="6"/>
        <v>1.3</v>
      </c>
      <c r="H20" s="1"/>
      <c r="I20" s="39"/>
    </row>
    <row r="21" spans="1:9" ht="18" customHeight="1">
      <c r="A21" s="14" t="s">
        <v>19</v>
      </c>
      <c r="B21" s="35">
        <f>'Táblázat (Adattárház)'!F24</f>
        <v>130</v>
      </c>
      <c r="C21" s="36">
        <f t="shared" si="4"/>
        <v>15.7</v>
      </c>
      <c r="D21" s="37">
        <f>'Táblázat (Adattárház)'!G24</f>
        <v>176</v>
      </c>
      <c r="E21" s="36">
        <f t="shared" si="5"/>
        <v>23.2</v>
      </c>
      <c r="F21" s="37">
        <f t="shared" si="3"/>
        <v>306</v>
      </c>
      <c r="G21" s="38">
        <f t="shared" si="6"/>
        <v>19.3</v>
      </c>
      <c r="H21" s="39"/>
      <c r="I21" s="39"/>
    </row>
    <row r="22" spans="1:9" ht="18" customHeight="1">
      <c r="A22" s="14" t="s">
        <v>20</v>
      </c>
      <c r="B22" s="35">
        <f>'Táblázat (Adattárház)'!F25</f>
        <v>22</v>
      </c>
      <c r="C22" s="36">
        <f t="shared" si="4"/>
        <v>2.7</v>
      </c>
      <c r="D22" s="37">
        <f>'Táblázat (Adattárház)'!G25</f>
        <v>15</v>
      </c>
      <c r="E22" s="36">
        <f t="shared" si="5"/>
        <v>2</v>
      </c>
      <c r="F22" s="37">
        <f t="shared" si="3"/>
        <v>37</v>
      </c>
      <c r="G22" s="38">
        <f t="shared" si="6"/>
        <v>2.3</v>
      </c>
      <c r="H22" s="1"/>
      <c r="I22" s="39"/>
    </row>
    <row r="23" spans="1:9" ht="18" customHeight="1">
      <c r="A23" s="14" t="s">
        <v>21</v>
      </c>
      <c r="B23" s="35">
        <f>'Táblázat (Adattárház)'!F26</f>
        <v>25</v>
      </c>
      <c r="C23" s="36">
        <f t="shared" si="4"/>
        <v>3</v>
      </c>
      <c r="D23" s="37">
        <f>'Táblázat (Adattárház)'!G26</f>
        <v>52</v>
      </c>
      <c r="E23" s="36">
        <f t="shared" si="5"/>
        <v>6.9</v>
      </c>
      <c r="F23" s="37">
        <f t="shared" si="3"/>
        <v>77</v>
      </c>
      <c r="G23" s="38">
        <f t="shared" si="6"/>
        <v>4.9</v>
      </c>
      <c r="H23" s="1"/>
      <c r="I23" s="39"/>
    </row>
    <row r="24" spans="1:9" ht="18" customHeight="1">
      <c r="A24" s="14" t="s">
        <v>22</v>
      </c>
      <c r="B24" s="35">
        <f>'Táblázat (Adattárház)'!F28</f>
        <v>17</v>
      </c>
      <c r="C24" s="36">
        <f t="shared" si="4"/>
        <v>2.1</v>
      </c>
      <c r="D24" s="37">
        <f>'Táblázat (Adattárház)'!G28</f>
        <v>30</v>
      </c>
      <c r="E24" s="36">
        <f t="shared" si="5"/>
        <v>4</v>
      </c>
      <c r="F24" s="37">
        <f t="shared" si="3"/>
        <v>47</v>
      </c>
      <c r="G24" s="38">
        <f t="shared" si="6"/>
        <v>3</v>
      </c>
      <c r="H24" s="1"/>
      <c r="I24" s="39"/>
    </row>
    <row r="25" spans="1:9" ht="18" customHeight="1">
      <c r="A25" s="27" t="s">
        <v>23</v>
      </c>
      <c r="B25" s="35">
        <f>'Táblázat (Adattárház)'!F29</f>
        <v>10</v>
      </c>
      <c r="C25" s="36">
        <f t="shared" si="4"/>
        <v>1.2</v>
      </c>
      <c r="D25" s="37">
        <f>'Táblázat (Adattárház)'!G29</f>
        <v>9</v>
      </c>
      <c r="E25" s="36">
        <f t="shared" si="5"/>
        <v>1.2</v>
      </c>
      <c r="F25" s="37">
        <f t="shared" si="3"/>
        <v>19</v>
      </c>
      <c r="G25" s="38">
        <f t="shared" si="6"/>
        <v>1.2</v>
      </c>
      <c r="H25" s="1"/>
      <c r="I25" s="39"/>
    </row>
    <row r="26" spans="1:9" ht="18" customHeight="1">
      <c r="A26" s="27" t="s">
        <v>12</v>
      </c>
      <c r="B26" s="35">
        <f>'Táblázat (Adattárház)'!F31</f>
        <v>0</v>
      </c>
      <c r="C26" s="36">
        <f t="shared" si="4"/>
        <v>0</v>
      </c>
      <c r="D26" s="37">
        <f>'Táblázat (Adattárház)'!G31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826</v>
      </c>
      <c r="C27" s="40">
        <f>SUM(C17:C26)</f>
        <v>100</v>
      </c>
      <c r="D27" s="41">
        <f t="shared" si="7"/>
        <v>758</v>
      </c>
      <c r="E27" s="40">
        <f t="shared" si="7"/>
        <v>100.2</v>
      </c>
      <c r="F27" s="41">
        <f t="shared" si="7"/>
        <v>1584</v>
      </c>
      <c r="G27" s="33">
        <f t="shared" si="7"/>
        <v>100.1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7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9"/>
      <c r="B30" s="73" t="s">
        <v>5</v>
      </c>
      <c r="C30" s="13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(Adattárház)'!F34</f>
        <v>12</v>
      </c>
      <c r="C31" s="74">
        <f>ROUND(B31/$B$43*100,1)</f>
        <v>1.5</v>
      </c>
      <c r="D31" s="29">
        <f>'Táblázat (Adattárház)'!G34</f>
        <v>12</v>
      </c>
      <c r="E31" s="74">
        <f>ROUND(D31/$D$43*100,1)</f>
        <v>1.6</v>
      </c>
      <c r="F31" s="29">
        <f aca="true" t="shared" si="8" ref="F31:F40">B31+D31</f>
        <v>24</v>
      </c>
      <c r="G31" s="17">
        <f>ROUND(F31/$F$43*100,1)</f>
        <v>1.5</v>
      </c>
      <c r="H31" s="1"/>
    </row>
    <row r="32" spans="1:8" ht="18" customHeight="1">
      <c r="A32" s="114" t="s">
        <v>98</v>
      </c>
      <c r="B32" s="15">
        <f>'Táblázat (Adattárház)'!F35</f>
        <v>16</v>
      </c>
      <c r="C32" s="74">
        <f aca="true" t="shared" si="9" ref="C32:C42">ROUND(B32/$B$43*100,1)</f>
        <v>1.9</v>
      </c>
      <c r="D32" s="66">
        <f>'Táblázat (Adattárház)'!G35</f>
        <v>12</v>
      </c>
      <c r="E32" s="74">
        <f aca="true" t="shared" si="10" ref="E32:E42">ROUND(D32/$D$43*100,1)</f>
        <v>1.6</v>
      </c>
      <c r="F32" s="66">
        <f t="shared" si="8"/>
        <v>28</v>
      </c>
      <c r="G32" s="17">
        <f aca="true" t="shared" si="11" ref="G32:G42">ROUND(F32/$F$43*100,1)</f>
        <v>1.8</v>
      </c>
      <c r="H32" s="1"/>
    </row>
    <row r="33" spans="1:8" ht="18" customHeight="1">
      <c r="A33" s="114" t="s">
        <v>99</v>
      </c>
      <c r="B33" s="15">
        <f>'Táblázat (Adattárház)'!F36</f>
        <v>141</v>
      </c>
      <c r="C33" s="74">
        <f t="shared" si="9"/>
        <v>17.1</v>
      </c>
      <c r="D33" s="66">
        <f>'Táblázat (Adattárház)'!G36</f>
        <v>121</v>
      </c>
      <c r="E33" s="74">
        <f t="shared" si="10"/>
        <v>16</v>
      </c>
      <c r="F33" s="66">
        <f t="shared" si="8"/>
        <v>262</v>
      </c>
      <c r="G33" s="17">
        <f t="shared" si="11"/>
        <v>16.5</v>
      </c>
      <c r="H33" s="1"/>
    </row>
    <row r="34" spans="1:8" ht="18" customHeight="1">
      <c r="A34" s="114" t="s">
        <v>100</v>
      </c>
      <c r="B34" s="15">
        <f>'Táblázat (Adattárház)'!F37</f>
        <v>107</v>
      </c>
      <c r="C34" s="74">
        <f t="shared" si="9"/>
        <v>13</v>
      </c>
      <c r="D34" s="66">
        <f>'Táblázat (Adattárház)'!G37</f>
        <v>84</v>
      </c>
      <c r="E34" s="74">
        <f t="shared" si="10"/>
        <v>11.1</v>
      </c>
      <c r="F34" s="66">
        <f t="shared" si="8"/>
        <v>191</v>
      </c>
      <c r="G34" s="17">
        <f t="shared" si="11"/>
        <v>12.1</v>
      </c>
      <c r="H34" s="1"/>
    </row>
    <row r="35" spans="1:8" ht="18" customHeight="1">
      <c r="A35" s="114" t="s">
        <v>101</v>
      </c>
      <c r="B35" s="15">
        <f>'Táblázat (Adattárház)'!F38</f>
        <v>66</v>
      </c>
      <c r="C35" s="74">
        <f t="shared" si="9"/>
        <v>8</v>
      </c>
      <c r="D35" s="66">
        <f>'Táblázat (Adattárház)'!G38</f>
        <v>73</v>
      </c>
      <c r="E35" s="74">
        <f t="shared" si="10"/>
        <v>9.6</v>
      </c>
      <c r="F35" s="66">
        <f t="shared" si="8"/>
        <v>139</v>
      </c>
      <c r="G35" s="17">
        <f t="shared" si="11"/>
        <v>8.8</v>
      </c>
      <c r="H35" s="1"/>
    </row>
    <row r="36" spans="1:8" ht="18" customHeight="1">
      <c r="A36" s="114" t="s">
        <v>102</v>
      </c>
      <c r="B36" s="15">
        <f>'Táblázat (Adattárház)'!F39</f>
        <v>76</v>
      </c>
      <c r="C36" s="74">
        <f t="shared" si="9"/>
        <v>9.2</v>
      </c>
      <c r="D36" s="66">
        <f>'Táblázat (Adattárház)'!G39</f>
        <v>63</v>
      </c>
      <c r="E36" s="74">
        <f t="shared" si="10"/>
        <v>8.3</v>
      </c>
      <c r="F36" s="66">
        <f t="shared" si="8"/>
        <v>139</v>
      </c>
      <c r="G36" s="17">
        <f t="shared" si="11"/>
        <v>8.8</v>
      </c>
      <c r="H36" s="1"/>
    </row>
    <row r="37" spans="1:8" ht="18" customHeight="1">
      <c r="A37" s="114" t="s">
        <v>103</v>
      </c>
      <c r="B37" s="15">
        <f>'Táblázat (Adattárház)'!F40</f>
        <v>94</v>
      </c>
      <c r="C37" s="74">
        <f t="shared" si="9"/>
        <v>11.4</v>
      </c>
      <c r="D37" s="66">
        <f>'Táblázat (Adattárház)'!G40</f>
        <v>97</v>
      </c>
      <c r="E37" s="74">
        <f t="shared" si="10"/>
        <v>12.8</v>
      </c>
      <c r="F37" s="66">
        <f t="shared" si="8"/>
        <v>191</v>
      </c>
      <c r="G37" s="17">
        <f t="shared" si="11"/>
        <v>12.1</v>
      </c>
      <c r="H37" s="1" t="s">
        <v>25</v>
      </c>
    </row>
    <row r="38" spans="1:8" ht="18" customHeight="1">
      <c r="A38" s="115" t="s">
        <v>104</v>
      </c>
      <c r="B38" s="76">
        <f>'Táblázat (Adattárház)'!F41</f>
        <v>83</v>
      </c>
      <c r="C38" s="74">
        <f t="shared" si="9"/>
        <v>10</v>
      </c>
      <c r="D38" s="69">
        <f>'Táblázat (Adattárház)'!G41</f>
        <v>112</v>
      </c>
      <c r="E38" s="74">
        <f t="shared" si="10"/>
        <v>14.8</v>
      </c>
      <c r="F38" s="69">
        <f t="shared" si="8"/>
        <v>195</v>
      </c>
      <c r="G38" s="17">
        <f t="shared" si="11"/>
        <v>12.3</v>
      </c>
      <c r="H38" s="1"/>
    </row>
    <row r="39" spans="1:8" ht="18" customHeight="1">
      <c r="A39" s="115" t="s">
        <v>105</v>
      </c>
      <c r="B39" s="76">
        <f>'Táblázat (Adattárház)'!F42</f>
        <v>75</v>
      </c>
      <c r="C39" s="74">
        <f t="shared" si="9"/>
        <v>9.1</v>
      </c>
      <c r="D39" s="69">
        <f>'Táblázat (Adattárház)'!G42</f>
        <v>67</v>
      </c>
      <c r="E39" s="74">
        <f t="shared" si="10"/>
        <v>8.8</v>
      </c>
      <c r="F39" s="69">
        <f t="shared" si="8"/>
        <v>142</v>
      </c>
      <c r="G39" s="17">
        <f t="shared" si="11"/>
        <v>9</v>
      </c>
      <c r="H39" s="1"/>
    </row>
    <row r="40" spans="1:7" ht="18" customHeight="1">
      <c r="A40" s="115" t="s">
        <v>106</v>
      </c>
      <c r="B40" s="76">
        <f>'Táblázat (Adattárház)'!F43</f>
        <v>83</v>
      </c>
      <c r="C40" s="74">
        <f t="shared" si="9"/>
        <v>10</v>
      </c>
      <c r="D40" s="69">
        <f>'Táblázat (Adattárház)'!G43</f>
        <v>73</v>
      </c>
      <c r="E40" s="74">
        <f t="shared" si="10"/>
        <v>9.6</v>
      </c>
      <c r="F40" s="69">
        <f t="shared" si="8"/>
        <v>156</v>
      </c>
      <c r="G40" s="17">
        <f t="shared" si="11"/>
        <v>9.8</v>
      </c>
    </row>
    <row r="41" spans="1:7" ht="18" customHeight="1">
      <c r="A41" s="138" t="s">
        <v>107</v>
      </c>
      <c r="B41" s="76">
        <f>'Táblázat (Adattárház)'!F44</f>
        <v>73</v>
      </c>
      <c r="C41" s="74">
        <f t="shared" si="9"/>
        <v>8.8</v>
      </c>
      <c r="D41" s="69">
        <f>'Táblázat (Adattárház)'!G44</f>
        <v>42</v>
      </c>
      <c r="E41" s="74">
        <f t="shared" si="10"/>
        <v>5.5</v>
      </c>
      <c r="F41" s="69">
        <f>B41+D41</f>
        <v>115</v>
      </c>
      <c r="G41" s="17">
        <f t="shared" si="11"/>
        <v>7.3</v>
      </c>
    </row>
    <row r="42" spans="1:7" ht="18" customHeight="1">
      <c r="A42" s="138" t="s">
        <v>108</v>
      </c>
      <c r="B42" s="44">
        <f>'Táblázat (Adattárház)'!F45</f>
        <v>0</v>
      </c>
      <c r="C42" s="93">
        <f t="shared" si="9"/>
        <v>0</v>
      </c>
      <c r="D42" s="68">
        <f>'Táblázat (Adattárház)'!G45</f>
        <v>2</v>
      </c>
      <c r="E42" s="93">
        <f t="shared" si="10"/>
        <v>0.3</v>
      </c>
      <c r="F42" s="68">
        <f>B42+D42</f>
        <v>2</v>
      </c>
      <c r="G42" s="90">
        <f t="shared" si="11"/>
        <v>0.1</v>
      </c>
    </row>
    <row r="43" spans="1:7" ht="18" customHeight="1">
      <c r="A43" s="32" t="s">
        <v>15</v>
      </c>
      <c r="B43" s="12">
        <f aca="true" t="shared" si="12" ref="B43:G43">SUM(B31:B42)</f>
        <v>826</v>
      </c>
      <c r="C43" s="118">
        <f t="shared" si="12"/>
        <v>99.99999999999999</v>
      </c>
      <c r="D43" s="12">
        <f t="shared" si="12"/>
        <v>758</v>
      </c>
      <c r="E43" s="81">
        <f t="shared" si="12"/>
        <v>99.99999999999999</v>
      </c>
      <c r="F43" s="12">
        <f t="shared" si="12"/>
        <v>1584</v>
      </c>
      <c r="G43" s="118">
        <f t="shared" si="12"/>
        <v>100.1</v>
      </c>
    </row>
    <row r="44" ht="18" customHeight="1"/>
    <row r="45" spans="1:7" ht="18" customHeight="1">
      <c r="A45" s="142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3"/>
      <c r="B46" s="73" t="s">
        <v>5</v>
      </c>
      <c r="C46" s="13" t="s">
        <v>6</v>
      </c>
      <c r="D46" s="73" t="s">
        <v>5</v>
      </c>
      <c r="E46" s="13" t="s">
        <v>6</v>
      </c>
      <c r="F46" s="41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(Adattárház)'!F47</f>
        <v>60</v>
      </c>
      <c r="C47" s="92">
        <f aca="true" t="shared" si="13" ref="C47:C52">ROUND(B47/$B$52*100,1)</f>
        <v>7.3</v>
      </c>
      <c r="D47" s="88">
        <f>'Táblázat (Adattárház)'!G47+'Táblázat (Adattárház)'!G56</f>
        <v>59</v>
      </c>
      <c r="E47" s="89">
        <f aca="true" t="shared" si="14" ref="E47:E52">ROUND(D47/$D$52*100,1)</f>
        <v>7.8</v>
      </c>
      <c r="F47" s="66">
        <f>B47+D47</f>
        <v>119</v>
      </c>
      <c r="G47" s="28">
        <f aca="true" t="shared" si="15" ref="G47:G52">ROUND(F47/$F$52*100,1)</f>
        <v>7.5</v>
      </c>
    </row>
    <row r="48" spans="1:7" ht="18" customHeight="1">
      <c r="A48" s="52" t="s">
        <v>94</v>
      </c>
      <c r="B48" s="64">
        <f>'Táblázat (Adattárház)'!F48+'Táblázat (Adattárház)'!F49+'Táblázat (Adattárház)'!F50</f>
        <v>40</v>
      </c>
      <c r="C48" s="74">
        <f t="shared" si="13"/>
        <v>4.8</v>
      </c>
      <c r="D48" s="64">
        <f>'Táblázat (Adattárház)'!G48+'Táblázat (Adattárház)'!G49+'Táblázat (Adattárház)'!G50</f>
        <v>20</v>
      </c>
      <c r="E48" s="17">
        <f t="shared" si="14"/>
        <v>2.6</v>
      </c>
      <c r="F48" s="66">
        <f>B48+D48</f>
        <v>60</v>
      </c>
      <c r="G48" s="65">
        <f t="shared" si="15"/>
        <v>3.8</v>
      </c>
    </row>
    <row r="49" spans="1:7" ht="18" customHeight="1">
      <c r="A49" s="52" t="s">
        <v>78</v>
      </c>
      <c r="B49" s="64">
        <f>'Táblázat (Adattárház)'!F52</f>
        <v>4</v>
      </c>
      <c r="C49" s="74">
        <f t="shared" si="13"/>
        <v>0.5</v>
      </c>
      <c r="D49" s="64">
        <f>'Táblázat (Adattárház)'!G52</f>
        <v>1</v>
      </c>
      <c r="E49" s="17">
        <f t="shared" si="14"/>
        <v>0.1</v>
      </c>
      <c r="F49" s="66">
        <f>B49+D49</f>
        <v>5</v>
      </c>
      <c r="G49" s="65">
        <f t="shared" si="15"/>
        <v>0.3</v>
      </c>
    </row>
    <row r="50" spans="1:7" ht="18" customHeight="1">
      <c r="A50" s="52" t="s">
        <v>93</v>
      </c>
      <c r="B50" s="64">
        <f>'Táblázat (Adattárház)'!F53</f>
        <v>309</v>
      </c>
      <c r="C50" s="74">
        <f t="shared" si="13"/>
        <v>37.4</v>
      </c>
      <c r="D50" s="64">
        <f>'Táblázat (Adattárház)'!G53</f>
        <v>246</v>
      </c>
      <c r="E50" s="17">
        <f t="shared" si="14"/>
        <v>32.5</v>
      </c>
      <c r="F50" s="64">
        <f>'Táblázat (Adattárház)'!H53</f>
        <v>555</v>
      </c>
      <c r="G50" s="65">
        <f t="shared" si="15"/>
        <v>35</v>
      </c>
    </row>
    <row r="51" spans="1:7" ht="18" customHeight="1">
      <c r="A51" s="53" t="s">
        <v>27</v>
      </c>
      <c r="B51" s="63">
        <f>'Táblázat (Adattárház)'!F54</f>
        <v>413</v>
      </c>
      <c r="C51" s="93">
        <f t="shared" si="13"/>
        <v>50</v>
      </c>
      <c r="D51" s="63">
        <f>'Táblázat (Adattárház)'!G54</f>
        <v>432</v>
      </c>
      <c r="E51" s="90">
        <f t="shared" si="14"/>
        <v>57</v>
      </c>
      <c r="F51" s="31">
        <f>B51+D51</f>
        <v>845</v>
      </c>
      <c r="G51" s="30">
        <f t="shared" si="15"/>
        <v>53.3</v>
      </c>
    </row>
    <row r="52" spans="1:7" ht="18" customHeight="1">
      <c r="A52" s="61" t="s">
        <v>28</v>
      </c>
      <c r="B52" s="91">
        <f>SUM(B47:B51)</f>
        <v>826</v>
      </c>
      <c r="C52" s="55">
        <f t="shared" si="13"/>
        <v>100</v>
      </c>
      <c r="D52" s="91">
        <f>SUM(D47:D51)</f>
        <v>758</v>
      </c>
      <c r="E52" s="55">
        <f t="shared" si="14"/>
        <v>100</v>
      </c>
      <c r="F52" s="41">
        <f>SUM(F47:F51)</f>
        <v>1584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2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3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(Adattárház)'!F58+'Táblázat (Adattárház)'!F59</f>
        <v>368</v>
      </c>
      <c r="C56" s="89">
        <f>ROUND(B56/$B$60*100,1)</f>
        <v>44.6</v>
      </c>
      <c r="D56" s="67">
        <f>'Táblázat (Adattárház)'!G58+'Táblázat (Adattárház)'!G59</f>
        <v>359</v>
      </c>
      <c r="E56" s="28">
        <f>ROUND(D56/$D$60*100,1)</f>
        <v>47.4</v>
      </c>
      <c r="F56" s="67">
        <f>B56+D56</f>
        <v>727</v>
      </c>
      <c r="G56" s="28">
        <f>ROUND(F56/$F$60*100,1)</f>
        <v>45.9</v>
      </c>
    </row>
    <row r="57" spans="1:7" ht="15.75">
      <c r="A57" s="95" t="s">
        <v>30</v>
      </c>
      <c r="B57" s="69">
        <f>'Táblázat (Adattárház)'!F60</f>
        <v>132</v>
      </c>
      <c r="C57" s="17">
        <f>ROUND(B57/$B$60*100,1)</f>
        <v>16</v>
      </c>
      <c r="D57" s="64">
        <f>'Táblázat (Adattárház)'!G60</f>
        <v>109</v>
      </c>
      <c r="E57" s="65">
        <f>ROUND(D57/$D$60*100,1)</f>
        <v>14.4</v>
      </c>
      <c r="F57" s="69">
        <f>B57+D57</f>
        <v>241</v>
      </c>
      <c r="G57" s="65">
        <f>ROUND(F57/$F$60*100,1)</f>
        <v>15.2</v>
      </c>
    </row>
    <row r="58" spans="1:7" ht="15.75">
      <c r="A58" s="95" t="s">
        <v>70</v>
      </c>
      <c r="B58" s="69">
        <f>'Táblázat (Adattárház)'!F62</f>
        <v>146</v>
      </c>
      <c r="C58" s="17">
        <f>ROUND(B58/$B$60*100,1)</f>
        <v>17.7</v>
      </c>
      <c r="D58" s="64">
        <f>'Táblázat (Adattárház)'!G62</f>
        <v>119</v>
      </c>
      <c r="E58" s="65">
        <f>ROUND(D58/$D$60*100,1)</f>
        <v>15.7</v>
      </c>
      <c r="F58" s="69">
        <f>B58+D58</f>
        <v>265</v>
      </c>
      <c r="G58" s="65">
        <f>ROUND(F58/$F$60*100,1)</f>
        <v>16.7</v>
      </c>
    </row>
    <row r="59" spans="1:7" ht="15.75">
      <c r="A59" s="52" t="s">
        <v>31</v>
      </c>
      <c r="B59" s="68">
        <f>'Táblázat (Adattárház)'!F63</f>
        <v>180</v>
      </c>
      <c r="C59" s="90">
        <f>ROUND(B59/$B$60*100,1)</f>
        <v>21.8</v>
      </c>
      <c r="D59" s="63">
        <f>'Táblázat (Adattárház)'!G63</f>
        <v>171</v>
      </c>
      <c r="E59" s="30">
        <f>ROUND(D59/$D$60*100,1)</f>
        <v>22.6</v>
      </c>
      <c r="F59" s="68">
        <f>B59+D59</f>
        <v>351</v>
      </c>
      <c r="G59" s="30">
        <f>ROUND(F59/$F$60*100,1)</f>
        <v>22.2</v>
      </c>
    </row>
    <row r="60" spans="1:7" ht="15.75">
      <c r="A60" s="61" t="s">
        <v>15</v>
      </c>
      <c r="B60" s="91">
        <f>SUM(B56:B59)</f>
        <v>826</v>
      </c>
      <c r="C60" s="62">
        <f>ROUND(B60/$B$60*100,1)</f>
        <v>100</v>
      </c>
      <c r="D60" s="54">
        <f>SUM(D56:D59)</f>
        <v>758</v>
      </c>
      <c r="E60" s="62">
        <f>ROUND(D60/$D$60*100,1)</f>
        <v>100</v>
      </c>
      <c r="F60" s="54">
        <f>SUM(F56:F59)</f>
        <v>1584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3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4" t="s">
        <v>0</v>
      </c>
      <c r="B1" s="144"/>
      <c r="C1" s="144"/>
      <c r="D1" s="144"/>
      <c r="E1" s="144"/>
      <c r="F1" s="144"/>
      <c r="G1" s="144"/>
      <c r="H1" s="1"/>
    </row>
    <row r="2" spans="1:8" ht="17.25" customHeight="1">
      <c r="A2" s="145" t="s">
        <v>73</v>
      </c>
      <c r="B2" s="145"/>
      <c r="C2" s="145"/>
      <c r="D2" s="145"/>
      <c r="E2" s="145"/>
      <c r="F2" s="145"/>
      <c r="G2" s="145"/>
      <c r="H2" s="1"/>
    </row>
    <row r="3" spans="1:8" ht="20.25" customHeight="1">
      <c r="A3" s="146" t="str">
        <f>'Táblázat (Adattárház)'!B66</f>
        <v>2015. augusztus 20.</v>
      </c>
      <c r="B3" s="146"/>
      <c r="C3" s="146"/>
      <c r="D3" s="146"/>
      <c r="E3" s="146"/>
      <c r="F3" s="146"/>
      <c r="G3" s="146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7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8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(Adattárház)'!I5</f>
        <v>275</v>
      </c>
      <c r="C7" s="16">
        <f>ROUND(B7/$B$13*100,1)</f>
        <v>37</v>
      </c>
      <c r="D7" s="15">
        <f>'Táblázat (Adattárház)'!J5</f>
        <v>229</v>
      </c>
      <c r="E7" s="17">
        <f>ROUND(D7/$D$13*100,1)</f>
        <v>22.8</v>
      </c>
      <c r="F7" s="15">
        <f aca="true" t="shared" si="0" ref="F7:F12">(B7+D7)</f>
        <v>504</v>
      </c>
      <c r="G7" s="17">
        <f>ROUND(F7/$F$13*100,1)</f>
        <v>28.8</v>
      </c>
      <c r="H7" s="1"/>
    </row>
    <row r="8" spans="1:8" ht="18" customHeight="1">
      <c r="A8" s="14" t="s">
        <v>8</v>
      </c>
      <c r="B8" s="15">
        <f>'Táblázat (Adattárház)'!I6</f>
        <v>226</v>
      </c>
      <c r="C8" s="16">
        <f>ROUND(B8/$B$13*100,1)</f>
        <v>30.4</v>
      </c>
      <c r="D8" s="15">
        <f>'Táblázat (Adattárház)'!J6</f>
        <v>376</v>
      </c>
      <c r="E8" s="17">
        <f>ROUND(D8/$D$13*100,1)</f>
        <v>37.5</v>
      </c>
      <c r="F8" s="15">
        <f t="shared" si="0"/>
        <v>602</v>
      </c>
      <c r="G8" s="17">
        <f>ROUND(F8/$F$13*100,1)</f>
        <v>34.5</v>
      </c>
      <c r="H8" s="1"/>
    </row>
    <row r="9" spans="1:8" ht="18" customHeight="1">
      <c r="A9" s="18" t="s">
        <v>9</v>
      </c>
      <c r="B9" s="19">
        <f>'Táblázat (Adattárház)'!I7</f>
        <v>190</v>
      </c>
      <c r="C9" s="16">
        <f>ROUND(B9/$B$13*100,1)</f>
        <v>25.5</v>
      </c>
      <c r="D9" s="19">
        <f>'Táblázat (Adattárház)'!J7</f>
        <v>204</v>
      </c>
      <c r="E9" s="17">
        <f>ROUND(D9/$D$13*100,1)</f>
        <v>20.3</v>
      </c>
      <c r="F9" s="15">
        <f t="shared" si="0"/>
        <v>394</v>
      </c>
      <c r="G9" s="17">
        <f>ROUND(F9/$F$13*100,1)</f>
        <v>22.6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691</v>
      </c>
      <c r="C10" s="22">
        <f t="shared" si="1"/>
        <v>92.9</v>
      </c>
      <c r="D10" s="21">
        <f t="shared" si="1"/>
        <v>809</v>
      </c>
      <c r="E10" s="80">
        <f t="shared" si="1"/>
        <v>80.6</v>
      </c>
      <c r="F10" s="24">
        <f t="shared" si="0"/>
        <v>1500</v>
      </c>
      <c r="G10" s="23">
        <f t="shared" si="1"/>
        <v>85.9</v>
      </c>
      <c r="H10" s="25"/>
    </row>
    <row r="11" spans="1:8" ht="18" customHeight="1">
      <c r="A11" s="27" t="s">
        <v>11</v>
      </c>
      <c r="B11" s="15">
        <f>'Táblázat (Adattárház)'!I14+'Táblázat (Adattárház)'!I15</f>
        <v>52</v>
      </c>
      <c r="C11" s="16">
        <f>ROUND(B11/$B$13*100,1)</f>
        <v>7</v>
      </c>
      <c r="D11" s="79">
        <f>'Táblázat (Adattárház)'!J14+'Táblázat (Adattárház)'!J15</f>
        <v>191</v>
      </c>
      <c r="E11" s="28">
        <f>ROUND(D11/$D$13*100,1)</f>
        <v>19</v>
      </c>
      <c r="F11" s="75">
        <f t="shared" si="0"/>
        <v>243</v>
      </c>
      <c r="G11" s="17">
        <f>ROUND(F11/$F$13*100,1)</f>
        <v>13.9</v>
      </c>
      <c r="H11" s="1"/>
    </row>
    <row r="12" spans="1:8" ht="18" customHeight="1">
      <c r="A12" s="27" t="s">
        <v>12</v>
      </c>
      <c r="B12" s="15">
        <f>'Táblázat (Adattárház)'!I16</f>
        <v>1</v>
      </c>
      <c r="C12" s="16">
        <f>ROUND(B12/$B$13*100,1)</f>
        <v>0.1</v>
      </c>
      <c r="D12" s="79">
        <f>'Táblázat (Adattárház)'!J16</f>
        <v>3</v>
      </c>
      <c r="E12" s="30">
        <f>ROUND(D12/$D$13*100,1)</f>
        <v>0.3</v>
      </c>
      <c r="F12" s="19">
        <f t="shared" si="0"/>
        <v>4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744</v>
      </c>
      <c r="C13" s="33">
        <f t="shared" si="2"/>
        <v>100</v>
      </c>
      <c r="D13" s="10">
        <f t="shared" si="2"/>
        <v>1003</v>
      </c>
      <c r="E13" s="81">
        <f t="shared" si="2"/>
        <v>99.89999999999999</v>
      </c>
      <c r="F13" s="10">
        <f t="shared" si="2"/>
        <v>1747</v>
      </c>
      <c r="G13" s="33">
        <f t="shared" si="2"/>
        <v>100.00000000000001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7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8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(Adattárház)'!I19</f>
        <v>55</v>
      </c>
      <c r="C17" s="36">
        <f>ROUND(B17/$B$27*100,1)</f>
        <v>7.4</v>
      </c>
      <c r="D17" s="37">
        <f>'Táblázat (Adattárház)'!J19</f>
        <v>61</v>
      </c>
      <c r="E17" s="36">
        <f>ROUND(D17/$D$27*100,1)</f>
        <v>6.1</v>
      </c>
      <c r="F17" s="37">
        <f aca="true" t="shared" si="3" ref="F17:F26">B17+D17</f>
        <v>116</v>
      </c>
      <c r="G17" s="38">
        <f>ROUND(F17/$F$27*100,1)</f>
        <v>6.6</v>
      </c>
      <c r="H17" s="1"/>
      <c r="I17" s="39"/>
    </row>
    <row r="18" spans="1:9" ht="18" customHeight="1">
      <c r="A18" s="14" t="s">
        <v>16</v>
      </c>
      <c r="B18" s="35">
        <f>'Táblázat (Adattárház)'!I20</f>
        <v>312</v>
      </c>
      <c r="C18" s="36">
        <f aca="true" t="shared" si="4" ref="C18:C26">ROUND(B18/$B$27*100,1)</f>
        <v>41.9</v>
      </c>
      <c r="D18" s="37">
        <f>'Táblázat (Adattárház)'!J20</f>
        <v>388</v>
      </c>
      <c r="E18" s="36">
        <f aca="true" t="shared" si="5" ref="E18:E26">ROUND(D18/$D$27*100,1)</f>
        <v>38.7</v>
      </c>
      <c r="F18" s="37">
        <f t="shared" si="3"/>
        <v>700</v>
      </c>
      <c r="G18" s="38">
        <f aca="true" t="shared" si="6" ref="G18:G26">ROUND(F18/$F$27*100,1)</f>
        <v>40.1</v>
      </c>
      <c r="H18" s="1"/>
      <c r="I18" s="39"/>
    </row>
    <row r="19" spans="1:9" ht="18" customHeight="1">
      <c r="A19" s="14" t="s">
        <v>17</v>
      </c>
      <c r="B19" s="35">
        <f>'Táblázat (Adattárház)'!I22</f>
        <v>201</v>
      </c>
      <c r="C19" s="36">
        <f t="shared" si="4"/>
        <v>27</v>
      </c>
      <c r="D19" s="37">
        <f>'Táblázat (Adattárház)'!J22</f>
        <v>179</v>
      </c>
      <c r="E19" s="36">
        <f t="shared" si="5"/>
        <v>17.8</v>
      </c>
      <c r="F19" s="37">
        <f t="shared" si="3"/>
        <v>380</v>
      </c>
      <c r="G19" s="38">
        <f t="shared" si="6"/>
        <v>21.8</v>
      </c>
      <c r="H19" s="1"/>
      <c r="I19" s="39"/>
    </row>
    <row r="20" spans="1:9" ht="18" customHeight="1">
      <c r="A20" s="14" t="s">
        <v>18</v>
      </c>
      <c r="B20" s="35">
        <f>'Táblázat (Adattárház)'!I23</f>
        <v>29</v>
      </c>
      <c r="C20" s="36">
        <f t="shared" si="4"/>
        <v>3.9</v>
      </c>
      <c r="D20" s="37">
        <f>'Táblázat (Adattárház)'!J23</f>
        <v>46</v>
      </c>
      <c r="E20" s="36">
        <f t="shared" si="5"/>
        <v>4.6</v>
      </c>
      <c r="F20" s="37">
        <f t="shared" si="3"/>
        <v>75</v>
      </c>
      <c r="G20" s="38">
        <f t="shared" si="6"/>
        <v>4.3</v>
      </c>
      <c r="H20" s="1"/>
      <c r="I20" s="39"/>
    </row>
    <row r="21" spans="1:9" ht="18" customHeight="1">
      <c r="A21" s="14" t="s">
        <v>19</v>
      </c>
      <c r="B21" s="35">
        <f>'Táblázat (Adattárház)'!I24</f>
        <v>41</v>
      </c>
      <c r="C21" s="36">
        <f t="shared" si="4"/>
        <v>5.5</v>
      </c>
      <c r="D21" s="37">
        <f>'Táblázat (Adattárház)'!J24</f>
        <v>123</v>
      </c>
      <c r="E21" s="36">
        <f t="shared" si="5"/>
        <v>12.3</v>
      </c>
      <c r="F21" s="37">
        <f t="shared" si="3"/>
        <v>164</v>
      </c>
      <c r="G21" s="38">
        <f t="shared" si="6"/>
        <v>9.4</v>
      </c>
      <c r="H21" s="39"/>
      <c r="I21" s="39"/>
    </row>
    <row r="22" spans="1:9" ht="18" customHeight="1">
      <c r="A22" s="14" t="s">
        <v>20</v>
      </c>
      <c r="B22" s="35">
        <f>'Táblázat (Adattárház)'!I25</f>
        <v>38</v>
      </c>
      <c r="C22" s="36">
        <f t="shared" si="4"/>
        <v>5.1</v>
      </c>
      <c r="D22" s="37">
        <f>'Táblázat (Adattárház)'!J25</f>
        <v>32</v>
      </c>
      <c r="E22" s="36">
        <f t="shared" si="5"/>
        <v>3.2</v>
      </c>
      <c r="F22" s="37">
        <f t="shared" si="3"/>
        <v>70</v>
      </c>
      <c r="G22" s="38">
        <f t="shared" si="6"/>
        <v>4</v>
      </c>
      <c r="H22" s="1"/>
      <c r="I22" s="39"/>
    </row>
    <row r="23" spans="1:9" ht="18" customHeight="1">
      <c r="A23" s="14" t="s">
        <v>21</v>
      </c>
      <c r="B23" s="35">
        <f>'Táblázat (Adattárház)'!I26</f>
        <v>44</v>
      </c>
      <c r="C23" s="36">
        <f t="shared" si="4"/>
        <v>5.9</v>
      </c>
      <c r="D23" s="37">
        <f>'Táblázat (Adattárház)'!J26</f>
        <v>135</v>
      </c>
      <c r="E23" s="36">
        <f t="shared" si="5"/>
        <v>13.5</v>
      </c>
      <c r="F23" s="37">
        <f t="shared" si="3"/>
        <v>179</v>
      </c>
      <c r="G23" s="38">
        <f t="shared" si="6"/>
        <v>10.2</v>
      </c>
      <c r="H23" s="1"/>
      <c r="I23" s="39"/>
    </row>
    <row r="24" spans="1:9" ht="18" customHeight="1">
      <c r="A24" s="14" t="s">
        <v>22</v>
      </c>
      <c r="B24" s="35">
        <f>'Táblázat (Adattárház)'!I28</f>
        <v>13</v>
      </c>
      <c r="C24" s="36">
        <f t="shared" si="4"/>
        <v>1.7</v>
      </c>
      <c r="D24" s="37">
        <f>'Táblázat (Adattárház)'!J28</f>
        <v>31</v>
      </c>
      <c r="E24" s="36">
        <f t="shared" si="5"/>
        <v>3.1</v>
      </c>
      <c r="F24" s="37">
        <f t="shared" si="3"/>
        <v>44</v>
      </c>
      <c r="G24" s="38">
        <f t="shared" si="6"/>
        <v>2.5</v>
      </c>
      <c r="H24" s="1"/>
      <c r="I24" s="39"/>
    </row>
    <row r="25" spans="1:9" ht="18" customHeight="1">
      <c r="A25" s="27" t="s">
        <v>23</v>
      </c>
      <c r="B25" s="35">
        <f>'Táblázat (Adattárház)'!I29</f>
        <v>11</v>
      </c>
      <c r="C25" s="36">
        <f t="shared" si="4"/>
        <v>1.5</v>
      </c>
      <c r="D25" s="37">
        <f>'Táblázat (Adattárház)'!J29</f>
        <v>8</v>
      </c>
      <c r="E25" s="36">
        <f t="shared" si="5"/>
        <v>0.8</v>
      </c>
      <c r="F25" s="37">
        <f t="shared" si="3"/>
        <v>19</v>
      </c>
      <c r="G25" s="38">
        <f t="shared" si="6"/>
        <v>1.1</v>
      </c>
      <c r="H25" s="1"/>
      <c r="I25" s="39"/>
    </row>
    <row r="26" spans="1:9" ht="18" customHeight="1">
      <c r="A26" s="27" t="s">
        <v>12</v>
      </c>
      <c r="B26" s="35">
        <f>'Táblázat (Adattárház)'!I31</f>
        <v>0</v>
      </c>
      <c r="C26" s="36">
        <f t="shared" si="4"/>
        <v>0</v>
      </c>
      <c r="D26" s="37">
        <f>'Táblázat (Adattárház)'!J31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744</v>
      </c>
      <c r="C27" s="40">
        <f>SUM(C17:C26)</f>
        <v>99.9</v>
      </c>
      <c r="D27" s="41">
        <f t="shared" si="7"/>
        <v>1003</v>
      </c>
      <c r="E27" s="40">
        <f t="shared" si="7"/>
        <v>100.1</v>
      </c>
      <c r="F27" s="41">
        <f t="shared" si="7"/>
        <v>1747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7"/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9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(Adattárház)'!I34</f>
        <v>19</v>
      </c>
      <c r="C31" s="74">
        <f>ROUND(B31/$B$43*100,1)</f>
        <v>2.6</v>
      </c>
      <c r="D31" s="29">
        <f>'Táblázat (Adattárház)'!J34</f>
        <v>16</v>
      </c>
      <c r="E31" s="74">
        <f>ROUND(D31/$D$43*100,1)</f>
        <v>1.6</v>
      </c>
      <c r="F31" s="29">
        <f aca="true" t="shared" si="8" ref="F31:F40">B31+D31</f>
        <v>35</v>
      </c>
      <c r="G31" s="17">
        <f>ROUND(F31/$F$43*100,1)</f>
        <v>2</v>
      </c>
      <c r="H31" s="1"/>
    </row>
    <row r="32" spans="1:8" ht="18" customHeight="1">
      <c r="A32" s="114" t="s">
        <v>98</v>
      </c>
      <c r="B32" s="15">
        <f>'Táblázat (Adattárház)'!I35</f>
        <v>20</v>
      </c>
      <c r="C32" s="74">
        <f aca="true" t="shared" si="9" ref="C32:C42">ROUND(B32/$B$43*100,1)</f>
        <v>2.7</v>
      </c>
      <c r="D32" s="66">
        <f>'Táblázat (Adattárház)'!J35</f>
        <v>20</v>
      </c>
      <c r="E32" s="74">
        <f aca="true" t="shared" si="10" ref="E32:E42">ROUND(D32/$D$43*100,1)</f>
        <v>2</v>
      </c>
      <c r="F32" s="66">
        <f t="shared" si="8"/>
        <v>40</v>
      </c>
      <c r="G32" s="17">
        <f aca="true" t="shared" si="11" ref="G32:G42">ROUND(F32/$F$43*100,1)</f>
        <v>2.3</v>
      </c>
      <c r="H32" s="1"/>
    </row>
    <row r="33" spans="1:8" ht="18" customHeight="1">
      <c r="A33" s="114" t="s">
        <v>99</v>
      </c>
      <c r="B33" s="15">
        <f>'Táblázat (Adattárház)'!I36</f>
        <v>122</v>
      </c>
      <c r="C33" s="74">
        <f t="shared" si="9"/>
        <v>16.4</v>
      </c>
      <c r="D33" s="66">
        <f>'Táblázat (Adattárház)'!J36</f>
        <v>151</v>
      </c>
      <c r="E33" s="74">
        <f t="shared" si="10"/>
        <v>15.1</v>
      </c>
      <c r="F33" s="66">
        <f t="shared" si="8"/>
        <v>273</v>
      </c>
      <c r="G33" s="17">
        <f t="shared" si="11"/>
        <v>15.6</v>
      </c>
      <c r="H33" s="1"/>
    </row>
    <row r="34" spans="1:8" ht="18" customHeight="1">
      <c r="A34" s="114" t="s">
        <v>100</v>
      </c>
      <c r="B34" s="15">
        <f>'Táblázat (Adattárház)'!I37</f>
        <v>70</v>
      </c>
      <c r="C34" s="74">
        <f t="shared" si="9"/>
        <v>9.4</v>
      </c>
      <c r="D34" s="66">
        <f>'Táblázat (Adattárház)'!J37</f>
        <v>114</v>
      </c>
      <c r="E34" s="74">
        <f t="shared" si="10"/>
        <v>11.4</v>
      </c>
      <c r="F34" s="66">
        <f t="shared" si="8"/>
        <v>184</v>
      </c>
      <c r="G34" s="17">
        <f t="shared" si="11"/>
        <v>10.5</v>
      </c>
      <c r="H34" s="1"/>
    </row>
    <row r="35" spans="1:8" ht="18" customHeight="1">
      <c r="A35" s="114" t="s">
        <v>101</v>
      </c>
      <c r="B35" s="15">
        <f>'Táblázat (Adattárház)'!I38</f>
        <v>77</v>
      </c>
      <c r="C35" s="74">
        <f t="shared" si="9"/>
        <v>10.3</v>
      </c>
      <c r="D35" s="66">
        <f>'Táblázat (Adattárház)'!J38</f>
        <v>105</v>
      </c>
      <c r="E35" s="74">
        <f t="shared" si="10"/>
        <v>10.5</v>
      </c>
      <c r="F35" s="66">
        <f t="shared" si="8"/>
        <v>182</v>
      </c>
      <c r="G35" s="17">
        <f t="shared" si="11"/>
        <v>10.4</v>
      </c>
      <c r="H35" s="1"/>
    </row>
    <row r="36" spans="1:8" ht="18" customHeight="1">
      <c r="A36" s="114" t="s">
        <v>102</v>
      </c>
      <c r="B36" s="15">
        <f>'Táblázat (Adattárház)'!I39</f>
        <v>59</v>
      </c>
      <c r="C36" s="74">
        <f t="shared" si="9"/>
        <v>7.9</v>
      </c>
      <c r="D36" s="66">
        <f>'Táblázat (Adattárház)'!J39</f>
        <v>145</v>
      </c>
      <c r="E36" s="74">
        <f t="shared" si="10"/>
        <v>14.5</v>
      </c>
      <c r="F36" s="66">
        <f t="shared" si="8"/>
        <v>204</v>
      </c>
      <c r="G36" s="17">
        <f t="shared" si="11"/>
        <v>11.7</v>
      </c>
      <c r="H36" s="1"/>
    </row>
    <row r="37" spans="1:8" ht="18" customHeight="1">
      <c r="A37" s="114" t="s">
        <v>103</v>
      </c>
      <c r="B37" s="15">
        <f>'Táblázat (Adattárház)'!I40</f>
        <v>75</v>
      </c>
      <c r="C37" s="74">
        <f t="shared" si="9"/>
        <v>10.1</v>
      </c>
      <c r="D37" s="66">
        <f>'Táblázat (Adattárház)'!J40</f>
        <v>117</v>
      </c>
      <c r="E37" s="74">
        <f t="shared" si="10"/>
        <v>11.7</v>
      </c>
      <c r="F37" s="66">
        <f t="shared" si="8"/>
        <v>192</v>
      </c>
      <c r="G37" s="17">
        <f t="shared" si="11"/>
        <v>11</v>
      </c>
      <c r="H37" s="1" t="s">
        <v>25</v>
      </c>
    </row>
    <row r="38" spans="1:8" ht="18" customHeight="1">
      <c r="A38" s="115" t="s">
        <v>104</v>
      </c>
      <c r="B38" s="76">
        <f>'Táblázat (Adattárház)'!I41</f>
        <v>85</v>
      </c>
      <c r="C38" s="74">
        <f t="shared" si="9"/>
        <v>11.4</v>
      </c>
      <c r="D38" s="69">
        <f>'Táblázat (Adattárház)'!J41</f>
        <v>114</v>
      </c>
      <c r="E38" s="74">
        <f t="shared" si="10"/>
        <v>11.4</v>
      </c>
      <c r="F38" s="69">
        <f t="shared" si="8"/>
        <v>199</v>
      </c>
      <c r="G38" s="17">
        <f t="shared" si="11"/>
        <v>11.4</v>
      </c>
      <c r="H38" s="1"/>
    </row>
    <row r="39" spans="1:8" ht="18" customHeight="1">
      <c r="A39" s="115" t="s">
        <v>105</v>
      </c>
      <c r="B39" s="76">
        <f>'Táblázat (Adattárház)'!I42</f>
        <v>78</v>
      </c>
      <c r="C39" s="74">
        <f t="shared" si="9"/>
        <v>10.5</v>
      </c>
      <c r="D39" s="69">
        <f>'Táblázat (Adattárház)'!J42</f>
        <v>97</v>
      </c>
      <c r="E39" s="74">
        <f t="shared" si="10"/>
        <v>9.7</v>
      </c>
      <c r="F39" s="69">
        <f t="shared" si="8"/>
        <v>175</v>
      </c>
      <c r="G39" s="17">
        <f t="shared" si="11"/>
        <v>10</v>
      </c>
      <c r="H39" s="1"/>
    </row>
    <row r="40" spans="1:7" ht="18" customHeight="1">
      <c r="A40" s="115" t="s">
        <v>106</v>
      </c>
      <c r="B40" s="76">
        <f>'Táblázat (Adattárház)'!I43</f>
        <v>77</v>
      </c>
      <c r="C40" s="74">
        <f t="shared" si="9"/>
        <v>10.3</v>
      </c>
      <c r="D40" s="69">
        <f>'Táblázat (Adattárház)'!J43</f>
        <v>81</v>
      </c>
      <c r="E40" s="74">
        <f t="shared" si="10"/>
        <v>8.1</v>
      </c>
      <c r="F40" s="69">
        <f t="shared" si="8"/>
        <v>158</v>
      </c>
      <c r="G40" s="17">
        <f t="shared" si="11"/>
        <v>9</v>
      </c>
    </row>
    <row r="41" spans="1:7" ht="18" customHeight="1">
      <c r="A41" s="138" t="s">
        <v>107</v>
      </c>
      <c r="B41" s="76">
        <f>'Táblázat (Adattárház)'!I44</f>
        <v>62</v>
      </c>
      <c r="C41" s="74">
        <f t="shared" si="9"/>
        <v>8.3</v>
      </c>
      <c r="D41" s="69">
        <f>'Táblázat (Adattárház)'!J44</f>
        <v>43</v>
      </c>
      <c r="E41" s="74">
        <f t="shared" si="10"/>
        <v>4.3</v>
      </c>
      <c r="F41" s="69">
        <f>B41+D41</f>
        <v>105</v>
      </c>
      <c r="G41" s="17">
        <f t="shared" si="11"/>
        <v>6</v>
      </c>
    </row>
    <row r="42" spans="1:7" ht="18" customHeight="1">
      <c r="A42" s="116" t="s">
        <v>108</v>
      </c>
      <c r="B42" s="44">
        <f>'Táblázat (Adattárház)'!I45</f>
        <v>0</v>
      </c>
      <c r="C42" s="93">
        <f t="shared" si="9"/>
        <v>0</v>
      </c>
      <c r="D42" s="68">
        <f>'Táblázat (Adattárház)'!J45</f>
        <v>0</v>
      </c>
      <c r="E42" s="93">
        <f t="shared" si="10"/>
        <v>0</v>
      </c>
      <c r="F42" s="68">
        <f>B42+D42</f>
        <v>0</v>
      </c>
      <c r="G42" s="90">
        <f t="shared" si="11"/>
        <v>0</v>
      </c>
    </row>
    <row r="43" spans="1:7" ht="18" customHeight="1">
      <c r="A43" s="45" t="s">
        <v>15</v>
      </c>
      <c r="B43" s="12">
        <f aca="true" t="shared" si="12" ref="B43:G43">SUM(B31:B42)</f>
        <v>744</v>
      </c>
      <c r="C43" s="118">
        <f t="shared" si="12"/>
        <v>99.9</v>
      </c>
      <c r="D43" s="12">
        <f t="shared" si="12"/>
        <v>1003</v>
      </c>
      <c r="E43" s="81">
        <f t="shared" si="12"/>
        <v>100.3</v>
      </c>
      <c r="F43" s="12">
        <f t="shared" si="12"/>
        <v>1747</v>
      </c>
      <c r="G43" s="118">
        <f t="shared" si="12"/>
        <v>99.9</v>
      </c>
    </row>
    <row r="44" ht="18" customHeight="1"/>
    <row r="45" spans="1:7" ht="18" customHeight="1">
      <c r="A45" s="142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3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(Adattárház)'!I47</f>
        <v>50</v>
      </c>
      <c r="C47" s="92">
        <f aca="true" t="shared" si="13" ref="C47:C52">ROUND(B47/$B$52*100,1)</f>
        <v>6.7</v>
      </c>
      <c r="D47" s="88">
        <f>'Táblázat (Adattárház)'!J47+'Táblázat (Adattárház)'!J56</f>
        <v>74</v>
      </c>
      <c r="E47" s="89">
        <f aca="true" t="shared" si="14" ref="E47:E52">ROUND(D47/$D$52*100,1)</f>
        <v>7.4</v>
      </c>
      <c r="F47" s="29">
        <f>B47+D47</f>
        <v>124</v>
      </c>
      <c r="G47" s="28">
        <f aca="true" t="shared" si="15" ref="G47:G52">ROUND(F47/$F$52*100,1)</f>
        <v>7.1</v>
      </c>
    </row>
    <row r="48" spans="1:7" ht="18" customHeight="1">
      <c r="A48" s="52" t="s">
        <v>95</v>
      </c>
      <c r="B48" s="64">
        <f>'Táblázat (Adattárház)'!I48+'Táblázat (Adattárház)'!I49+'Táblázat (Adattárház)'!I50</f>
        <v>27</v>
      </c>
      <c r="C48" s="74">
        <f t="shared" si="13"/>
        <v>3.6</v>
      </c>
      <c r="D48" s="64">
        <f>'Táblázat (Adattárház)'!J48+'Táblázat (Adattárház)'!J49+'Táblázat (Adattárház)'!J50+'Táblázat (Adattárház)'!J51</f>
        <v>18</v>
      </c>
      <c r="E48" s="17">
        <f t="shared" si="14"/>
        <v>1.8</v>
      </c>
      <c r="F48" s="66">
        <f>B48+D48</f>
        <v>45</v>
      </c>
      <c r="G48" s="65">
        <f t="shared" si="15"/>
        <v>2.6</v>
      </c>
    </row>
    <row r="49" spans="1:7" ht="18" customHeight="1">
      <c r="A49" s="52" t="s">
        <v>78</v>
      </c>
      <c r="B49" s="64">
        <f>'Táblázat (Adattárház)'!I52</f>
        <v>0</v>
      </c>
      <c r="C49" s="74">
        <f t="shared" si="13"/>
        <v>0</v>
      </c>
      <c r="D49" s="64">
        <f>'Táblázat (Adattárház)'!J52</f>
        <v>0</v>
      </c>
      <c r="E49" s="17">
        <f t="shared" si="14"/>
        <v>0</v>
      </c>
      <c r="F49" s="66">
        <f>B49+D49</f>
        <v>0</v>
      </c>
      <c r="G49" s="65">
        <f t="shared" si="15"/>
        <v>0</v>
      </c>
    </row>
    <row r="50" spans="1:7" ht="18" customHeight="1">
      <c r="A50" s="52" t="s">
        <v>93</v>
      </c>
      <c r="B50" s="64">
        <f>'Táblázat (Adattárház)'!I53</f>
        <v>293</v>
      </c>
      <c r="C50" s="74">
        <f t="shared" si="13"/>
        <v>39.4</v>
      </c>
      <c r="D50" s="64">
        <f>'Táblázat (Adattárház)'!J53</f>
        <v>362</v>
      </c>
      <c r="E50" s="17">
        <f t="shared" si="14"/>
        <v>36.1</v>
      </c>
      <c r="F50" s="64">
        <f>'Táblázat (Adattárház)'!K53</f>
        <v>655</v>
      </c>
      <c r="G50" s="65">
        <f t="shared" si="15"/>
        <v>37.5</v>
      </c>
    </row>
    <row r="51" spans="1:7" ht="18" customHeight="1">
      <c r="A51" s="53" t="s">
        <v>27</v>
      </c>
      <c r="B51" s="63">
        <f>'Táblázat (Adattárház)'!I54</f>
        <v>374</v>
      </c>
      <c r="C51" s="74">
        <f t="shared" si="13"/>
        <v>50.3</v>
      </c>
      <c r="D51" s="63">
        <f>'Táblázat (Adattárház)'!J54</f>
        <v>549</v>
      </c>
      <c r="E51" s="90">
        <f t="shared" si="14"/>
        <v>54.7</v>
      </c>
      <c r="F51" s="31">
        <f>B51+D51</f>
        <v>923</v>
      </c>
      <c r="G51" s="30">
        <f t="shared" si="15"/>
        <v>52.8</v>
      </c>
    </row>
    <row r="52" spans="1:7" ht="18" customHeight="1">
      <c r="A52" s="61" t="s">
        <v>28</v>
      </c>
      <c r="B52" s="91">
        <f>SUM(B47:B51)</f>
        <v>744</v>
      </c>
      <c r="C52" s="55">
        <f t="shared" si="13"/>
        <v>100</v>
      </c>
      <c r="D52" s="91">
        <f>SUM(D47:D51)</f>
        <v>1003</v>
      </c>
      <c r="E52" s="55">
        <f t="shared" si="14"/>
        <v>100</v>
      </c>
      <c r="F52" s="41">
        <f>SUM(F47:F51)</f>
        <v>1747</v>
      </c>
      <c r="G52" s="55">
        <f t="shared" si="15"/>
        <v>100</v>
      </c>
    </row>
    <row r="53" spans="1:7" ht="18" customHeight="1">
      <c r="A53" s="56"/>
      <c r="B53" s="57"/>
      <c r="C53" s="1"/>
      <c r="D53" s="57"/>
      <c r="E53" s="1"/>
      <c r="F53" s="57"/>
      <c r="G53" s="1"/>
    </row>
    <row r="54" spans="1:7" ht="18" customHeight="1">
      <c r="A54" s="1"/>
      <c r="B54" s="57"/>
      <c r="C54" s="1"/>
      <c r="D54" s="57"/>
      <c r="E54" s="1"/>
      <c r="F54" s="57"/>
      <c r="G54" s="1"/>
    </row>
    <row r="55" spans="1:7" ht="18" customHeight="1">
      <c r="A55" s="142" t="s">
        <v>29</v>
      </c>
      <c r="B55" s="48" t="s">
        <v>2</v>
      </c>
      <c r="C55" s="49"/>
      <c r="D55" s="50" t="s">
        <v>3</v>
      </c>
      <c r="E55" s="49"/>
      <c r="F55" s="50" t="s">
        <v>15</v>
      </c>
      <c r="G55" s="51"/>
    </row>
    <row r="56" spans="1:7" ht="18" customHeight="1">
      <c r="A56" s="143"/>
      <c r="B56" s="96" t="s">
        <v>5</v>
      </c>
      <c r="C56" s="13" t="s">
        <v>6</v>
      </c>
      <c r="D56" s="73" t="s">
        <v>5</v>
      </c>
      <c r="E56" s="13" t="s">
        <v>6</v>
      </c>
      <c r="F56" s="73" t="s">
        <v>5</v>
      </c>
      <c r="G56" s="13" t="s">
        <v>6</v>
      </c>
    </row>
    <row r="57" spans="1:7" ht="15.75">
      <c r="A57" s="94" t="s">
        <v>32</v>
      </c>
      <c r="B57" s="67">
        <f>'Táblázat (Adattárház)'!I58+'Táblázat (Adattárház)'!I59</f>
        <v>404</v>
      </c>
      <c r="C57" s="89">
        <f>ROUND(B57/$B$61*100,1)</f>
        <v>54.3</v>
      </c>
      <c r="D57" s="67">
        <f>'Táblázat (Adattárház)'!J58+'Táblázat (Adattárház)'!J59</f>
        <v>522</v>
      </c>
      <c r="E57" s="28">
        <f>ROUND(D57/$D$61*100,1)</f>
        <v>52</v>
      </c>
      <c r="F57" s="67">
        <f>B57+D57</f>
        <v>926</v>
      </c>
      <c r="G57" s="28">
        <f>ROUND(F57/$F$61*100,1)</f>
        <v>53</v>
      </c>
    </row>
    <row r="58" spans="1:7" ht="15.75">
      <c r="A58" s="95" t="s">
        <v>30</v>
      </c>
      <c r="B58" s="69">
        <f>'Táblázat (Adattárház)'!I60</f>
        <v>127</v>
      </c>
      <c r="C58" s="17">
        <f>ROUND(B58/$B$61*100,1)</f>
        <v>17.1</v>
      </c>
      <c r="D58" s="64">
        <f>'Táblázat (Adattárház)'!J60</f>
        <v>198</v>
      </c>
      <c r="E58" s="65">
        <f>ROUND(D58/$D$61*100,1)</f>
        <v>19.7</v>
      </c>
      <c r="F58" s="69">
        <f>B58+D58</f>
        <v>325</v>
      </c>
      <c r="G58" s="65">
        <f>ROUND(F58/$F$61*100,1)</f>
        <v>18.6</v>
      </c>
    </row>
    <row r="59" spans="1:7" ht="15.75">
      <c r="A59" s="95" t="s">
        <v>70</v>
      </c>
      <c r="B59" s="69">
        <f>'Táblázat (Adattárház)'!I62</f>
        <v>119</v>
      </c>
      <c r="C59" s="17">
        <f>ROUND(B59/$B$61*100,1)</f>
        <v>16</v>
      </c>
      <c r="D59" s="64">
        <f>'Táblázat (Adattárház)'!J62</f>
        <v>142</v>
      </c>
      <c r="E59" s="65">
        <f>ROUND(D59/$D$61*100,1)</f>
        <v>14.2</v>
      </c>
      <c r="F59" s="69">
        <f>B59+D59</f>
        <v>261</v>
      </c>
      <c r="G59" s="65">
        <f>ROUND(F59/$F$61*100,1)</f>
        <v>14.9</v>
      </c>
    </row>
    <row r="60" spans="1:7" ht="15.75">
      <c r="A60" s="52" t="s">
        <v>31</v>
      </c>
      <c r="B60" s="68">
        <f>'Táblázat (Adattárház)'!I63</f>
        <v>94</v>
      </c>
      <c r="C60" s="90">
        <f>ROUND(B60/$B$61*100,1)</f>
        <v>12.6</v>
      </c>
      <c r="D60" s="63">
        <f>'Táblázat (Adattárház)'!J63</f>
        <v>141</v>
      </c>
      <c r="E60" s="30">
        <f>ROUND(D60/$D$61*100,1)</f>
        <v>14.1</v>
      </c>
      <c r="F60" s="68">
        <f>B60+D60</f>
        <v>235</v>
      </c>
      <c r="G60" s="30">
        <f>ROUND(F60/$F$61*100,1)</f>
        <v>13.5</v>
      </c>
    </row>
    <row r="61" spans="1:7" ht="15.75">
      <c r="A61" s="61" t="s">
        <v>15</v>
      </c>
      <c r="B61" s="91">
        <f>SUM(B57:B60)</f>
        <v>744</v>
      </c>
      <c r="C61" s="62">
        <f>ROUND(B61/$B$61*100,1)</f>
        <v>100</v>
      </c>
      <c r="D61" s="54">
        <f>SUM(D57:D60)</f>
        <v>1003</v>
      </c>
      <c r="E61" s="62">
        <f>ROUND(D61/$D$61*100,1)</f>
        <v>100</v>
      </c>
      <c r="F61" s="54">
        <f>SUM(F57:F60)</f>
        <v>1747</v>
      </c>
      <c r="G61" s="62">
        <f>ROUND(F61/$F$61*100,1)</f>
        <v>100</v>
      </c>
    </row>
  </sheetData>
  <mergeCells count="8">
    <mergeCell ref="A55:A56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3" r:id="rId1"/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4" t="s">
        <v>0</v>
      </c>
      <c r="B1" s="144"/>
      <c r="C1" s="144"/>
      <c r="D1" s="144"/>
      <c r="E1" s="144"/>
      <c r="F1" s="144"/>
      <c r="G1" s="144"/>
      <c r="H1" s="1"/>
    </row>
    <row r="2" spans="1:8" ht="17.25" customHeight="1">
      <c r="A2" s="145" t="s">
        <v>74</v>
      </c>
      <c r="B2" s="145"/>
      <c r="C2" s="145"/>
      <c r="D2" s="145"/>
      <c r="E2" s="145"/>
      <c r="F2" s="145"/>
      <c r="G2" s="145"/>
      <c r="H2" s="1"/>
    </row>
    <row r="3" spans="1:8" ht="20.25" customHeight="1">
      <c r="A3" s="146" t="str">
        <f>'Táblázat (Adattárház)'!B66</f>
        <v>2015. augusztus 20.</v>
      </c>
      <c r="B3" s="146"/>
      <c r="C3" s="146"/>
      <c r="D3" s="146"/>
      <c r="E3" s="146"/>
      <c r="F3" s="146"/>
      <c r="G3" s="146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7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8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(Adattárház)'!L5</f>
        <v>334</v>
      </c>
      <c r="C7" s="16">
        <f>ROUND(B7/$B$13*100,1)</f>
        <v>43.4</v>
      </c>
      <c r="D7" s="15">
        <f>'Táblázat (Adattárház)'!M5</f>
        <v>206</v>
      </c>
      <c r="E7" s="17">
        <f>ROUND(D7/$D$13*100,1)</f>
        <v>27.4</v>
      </c>
      <c r="F7" s="15">
        <f aca="true" t="shared" si="0" ref="F7:F12">(B7+D7)</f>
        <v>540</v>
      </c>
      <c r="G7" s="17">
        <f>ROUND(F7/$F$13*100,1)</f>
        <v>35.5</v>
      </c>
      <c r="H7" s="1"/>
    </row>
    <row r="8" spans="1:8" ht="18" customHeight="1">
      <c r="A8" s="14" t="s">
        <v>8</v>
      </c>
      <c r="B8" s="15">
        <f>'Táblázat (Adattárház)'!L6</f>
        <v>120</v>
      </c>
      <c r="C8" s="16">
        <f>ROUND(B8/$B$13*100,1)</f>
        <v>15.6</v>
      </c>
      <c r="D8" s="15">
        <f>'Táblázat (Adattárház)'!M6</f>
        <v>207</v>
      </c>
      <c r="E8" s="17">
        <f>ROUND(D8/$D$13*100,1)</f>
        <v>27.6</v>
      </c>
      <c r="F8" s="15">
        <f t="shared" si="0"/>
        <v>327</v>
      </c>
      <c r="G8" s="17">
        <f>ROUND(F8/$F$13*100,1)</f>
        <v>21.5</v>
      </c>
      <c r="H8" s="1"/>
    </row>
    <row r="9" spans="1:8" ht="18" customHeight="1">
      <c r="A9" s="18" t="s">
        <v>9</v>
      </c>
      <c r="B9" s="19">
        <f>'Táblázat (Adattárház)'!L7</f>
        <v>281</v>
      </c>
      <c r="C9" s="16">
        <f>ROUND(B9/$B$13*100,1)</f>
        <v>36.5</v>
      </c>
      <c r="D9" s="19">
        <f>'Táblázat (Adattárház)'!M7</f>
        <v>268</v>
      </c>
      <c r="E9" s="17">
        <f>ROUND(D9/$D$13*100,1)</f>
        <v>35.7</v>
      </c>
      <c r="F9" s="15">
        <f t="shared" si="0"/>
        <v>549</v>
      </c>
      <c r="G9" s="17">
        <f>ROUND(F9/$F$13*100,1)</f>
        <v>36.1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735</v>
      </c>
      <c r="C10" s="22">
        <f t="shared" si="1"/>
        <v>95.5</v>
      </c>
      <c r="D10" s="21">
        <f t="shared" si="1"/>
        <v>681</v>
      </c>
      <c r="E10" s="80">
        <f t="shared" si="1"/>
        <v>90.7</v>
      </c>
      <c r="F10" s="24">
        <f t="shared" si="0"/>
        <v>1416</v>
      </c>
      <c r="G10" s="23">
        <f t="shared" si="1"/>
        <v>93.1</v>
      </c>
      <c r="H10" s="25"/>
    </row>
    <row r="11" spans="1:8" ht="18" customHeight="1">
      <c r="A11" s="27" t="s">
        <v>11</v>
      </c>
      <c r="B11" s="15">
        <f>'Táblázat (Adattárház)'!L14+'Táblázat (Adattárház)'!L15</f>
        <v>34</v>
      </c>
      <c r="C11" s="16">
        <f>ROUND(B11/$B$13*100,1)</f>
        <v>4.4</v>
      </c>
      <c r="D11" s="79">
        <f>'Táblázat (Adattárház)'!M14+'Táblázat (Adattárház)'!M15</f>
        <v>70</v>
      </c>
      <c r="E11" s="28">
        <f>ROUND(D11/$D$13*100,1)</f>
        <v>9.3</v>
      </c>
      <c r="F11" s="75">
        <f t="shared" si="0"/>
        <v>104</v>
      </c>
      <c r="G11" s="17">
        <f>ROUND(F11/$F$13*100,1)</f>
        <v>6.8</v>
      </c>
      <c r="H11" s="1"/>
    </row>
    <row r="12" spans="1:8" ht="18" customHeight="1">
      <c r="A12" s="27" t="s">
        <v>12</v>
      </c>
      <c r="B12" s="15">
        <f>'Táblázat (Adattárház)'!L16</f>
        <v>0</v>
      </c>
      <c r="C12" s="16">
        <f>ROUND(B12/$B$13*100,1)</f>
        <v>0</v>
      </c>
      <c r="D12" s="79">
        <f>'Táblázat (Adattárház)'!M16</f>
        <v>0</v>
      </c>
      <c r="E12" s="30">
        <f>ROUND(D12/$D$13*100,1)</f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2" ref="B13:G13">B10+B11+B12</f>
        <v>769</v>
      </c>
      <c r="C13" s="33">
        <f t="shared" si="2"/>
        <v>99.9</v>
      </c>
      <c r="D13" s="10">
        <f t="shared" si="2"/>
        <v>751</v>
      </c>
      <c r="E13" s="81">
        <f t="shared" si="2"/>
        <v>100</v>
      </c>
      <c r="F13" s="10">
        <f t="shared" si="2"/>
        <v>1520</v>
      </c>
      <c r="G13" s="33">
        <f t="shared" si="2"/>
        <v>99.89999999999999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7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8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(Adattárház)'!L19</f>
        <v>46</v>
      </c>
      <c r="C17" s="36">
        <f>ROUND(B17/$B$27*100,1)</f>
        <v>6</v>
      </c>
      <c r="D17" s="37">
        <f>'Táblázat (Adattárház)'!M19</f>
        <v>51</v>
      </c>
      <c r="E17" s="36">
        <f>ROUND(D17/$D$27*100,1)</f>
        <v>6.8</v>
      </c>
      <c r="F17" s="37">
        <f aca="true" t="shared" si="3" ref="F17:F26">B17+D17</f>
        <v>97</v>
      </c>
      <c r="G17" s="38">
        <f>ROUND(F17/$F$27*100,1)</f>
        <v>6.4</v>
      </c>
      <c r="H17" s="1"/>
      <c r="I17" s="39"/>
    </row>
    <row r="18" spans="1:9" ht="18" customHeight="1">
      <c r="A18" s="14" t="s">
        <v>16</v>
      </c>
      <c r="B18" s="35">
        <f>'Táblázat (Adattárház)'!L20</f>
        <v>324</v>
      </c>
      <c r="C18" s="36">
        <f aca="true" t="shared" si="4" ref="C18:C26">ROUND(B18/$B$27*100,1)</f>
        <v>42.1</v>
      </c>
      <c r="D18" s="37">
        <f>'Táblázat (Adattárház)'!M20</f>
        <v>356</v>
      </c>
      <c r="E18" s="36">
        <f aca="true" t="shared" si="5" ref="E18:E26">ROUND(D18/$D$27*100,1)</f>
        <v>47.4</v>
      </c>
      <c r="F18" s="37">
        <f t="shared" si="3"/>
        <v>680</v>
      </c>
      <c r="G18" s="38">
        <f aca="true" t="shared" si="6" ref="G18:G26">ROUND(F18/$F$27*100,1)</f>
        <v>44.7</v>
      </c>
      <c r="H18" s="1"/>
      <c r="I18" s="39"/>
    </row>
    <row r="19" spans="1:9" ht="18" customHeight="1">
      <c r="A19" s="14" t="s">
        <v>17</v>
      </c>
      <c r="B19" s="35">
        <f>'Táblázat (Adattárház)'!L22</f>
        <v>282</v>
      </c>
      <c r="C19" s="36">
        <f t="shared" si="4"/>
        <v>36.7</v>
      </c>
      <c r="D19" s="37">
        <f>'Táblázat (Adattárház)'!M22</f>
        <v>150</v>
      </c>
      <c r="E19" s="36">
        <f t="shared" si="5"/>
        <v>20</v>
      </c>
      <c r="F19" s="37">
        <f t="shared" si="3"/>
        <v>432</v>
      </c>
      <c r="G19" s="38">
        <f t="shared" si="6"/>
        <v>28.4</v>
      </c>
      <c r="H19" s="1"/>
      <c r="I19" s="39"/>
    </row>
    <row r="20" spans="1:9" ht="18" customHeight="1">
      <c r="A20" s="14" t="s">
        <v>18</v>
      </c>
      <c r="B20" s="35">
        <f>'Táblázat (Adattárház)'!L23</f>
        <v>10</v>
      </c>
      <c r="C20" s="36">
        <f t="shared" si="4"/>
        <v>1.3</v>
      </c>
      <c r="D20" s="37">
        <f>'Táblázat (Adattárház)'!M23</f>
        <v>23</v>
      </c>
      <c r="E20" s="36">
        <f t="shared" si="5"/>
        <v>3.1</v>
      </c>
      <c r="F20" s="37">
        <f t="shared" si="3"/>
        <v>33</v>
      </c>
      <c r="G20" s="38">
        <f t="shared" si="6"/>
        <v>2.2</v>
      </c>
      <c r="H20" s="1"/>
      <c r="I20" s="39"/>
    </row>
    <row r="21" spans="1:9" ht="18" customHeight="1">
      <c r="A21" s="14" t="s">
        <v>19</v>
      </c>
      <c r="B21" s="35">
        <f>'Táblázat (Adattárház)'!L24</f>
        <v>41</v>
      </c>
      <c r="C21" s="36">
        <f t="shared" si="4"/>
        <v>5.3</v>
      </c>
      <c r="D21" s="37">
        <f>'Táblázat (Adattárház)'!M24</f>
        <v>60</v>
      </c>
      <c r="E21" s="36">
        <f t="shared" si="5"/>
        <v>8</v>
      </c>
      <c r="F21" s="37">
        <f t="shared" si="3"/>
        <v>101</v>
      </c>
      <c r="G21" s="38">
        <f t="shared" si="6"/>
        <v>6.6</v>
      </c>
      <c r="H21" s="39"/>
      <c r="I21" s="39"/>
    </row>
    <row r="22" spans="1:9" ht="18" customHeight="1">
      <c r="A22" s="14" t="s">
        <v>20</v>
      </c>
      <c r="B22" s="35">
        <f>'Táblázat (Adattárház)'!L25</f>
        <v>19</v>
      </c>
      <c r="C22" s="36">
        <f t="shared" si="4"/>
        <v>2.5</v>
      </c>
      <c r="D22" s="37">
        <f>'Táblázat (Adattárház)'!M25</f>
        <v>10</v>
      </c>
      <c r="E22" s="36">
        <f t="shared" si="5"/>
        <v>1.3</v>
      </c>
      <c r="F22" s="37">
        <f t="shared" si="3"/>
        <v>29</v>
      </c>
      <c r="G22" s="38">
        <f t="shared" si="6"/>
        <v>1.9</v>
      </c>
      <c r="H22" s="1"/>
      <c r="I22" s="39"/>
    </row>
    <row r="23" spans="1:9" ht="18" customHeight="1">
      <c r="A23" s="14" t="s">
        <v>21</v>
      </c>
      <c r="B23" s="35">
        <f>'Táblázat (Adattárház)'!L26</f>
        <v>35</v>
      </c>
      <c r="C23" s="36">
        <f t="shared" si="4"/>
        <v>4.6</v>
      </c>
      <c r="D23" s="37">
        <f>'Táblázat (Adattárház)'!M26</f>
        <v>81</v>
      </c>
      <c r="E23" s="36">
        <f t="shared" si="5"/>
        <v>10.8</v>
      </c>
      <c r="F23" s="37">
        <f t="shared" si="3"/>
        <v>116</v>
      </c>
      <c r="G23" s="38">
        <f t="shared" si="6"/>
        <v>7.6</v>
      </c>
      <c r="H23" s="1"/>
      <c r="I23" s="39"/>
    </row>
    <row r="24" spans="1:9" ht="18" customHeight="1">
      <c r="A24" s="14" t="s">
        <v>22</v>
      </c>
      <c r="B24" s="35">
        <f>'Táblázat (Adattárház)'!L28</f>
        <v>8</v>
      </c>
      <c r="C24" s="36">
        <f t="shared" si="4"/>
        <v>1</v>
      </c>
      <c r="D24" s="37">
        <f>'Táblázat (Adattárház)'!M28</f>
        <v>9</v>
      </c>
      <c r="E24" s="36">
        <f t="shared" si="5"/>
        <v>1.2</v>
      </c>
      <c r="F24" s="37">
        <f t="shared" si="3"/>
        <v>17</v>
      </c>
      <c r="G24" s="38">
        <f t="shared" si="6"/>
        <v>1.1</v>
      </c>
      <c r="H24" s="1"/>
      <c r="I24" s="39"/>
    </row>
    <row r="25" spans="1:9" ht="18" customHeight="1">
      <c r="A25" s="27" t="s">
        <v>23</v>
      </c>
      <c r="B25" s="35">
        <f>'Táblázat (Adattárház)'!L29</f>
        <v>4</v>
      </c>
      <c r="C25" s="36">
        <f t="shared" si="4"/>
        <v>0.5</v>
      </c>
      <c r="D25" s="37">
        <f>'Táblázat (Adattárház)'!M29</f>
        <v>11</v>
      </c>
      <c r="E25" s="36">
        <f t="shared" si="5"/>
        <v>1.5</v>
      </c>
      <c r="F25" s="37">
        <f t="shared" si="3"/>
        <v>15</v>
      </c>
      <c r="G25" s="38">
        <f t="shared" si="6"/>
        <v>1</v>
      </c>
      <c r="H25" s="1"/>
      <c r="I25" s="39"/>
    </row>
    <row r="26" spans="1:9" ht="18" customHeight="1">
      <c r="A26" s="27" t="s">
        <v>12</v>
      </c>
      <c r="B26" s="35">
        <f>'Táblázat (Adattárház)'!L31</f>
        <v>0</v>
      </c>
      <c r="C26" s="36">
        <f t="shared" si="4"/>
        <v>0</v>
      </c>
      <c r="D26" s="37">
        <f>'Táblázat (Adattárház)'!M31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769</v>
      </c>
      <c r="C27" s="40">
        <f>SUM(C17:C26)</f>
        <v>100</v>
      </c>
      <c r="D27" s="41">
        <f t="shared" si="7"/>
        <v>751</v>
      </c>
      <c r="E27" s="40">
        <f t="shared" si="7"/>
        <v>100.09999999999998</v>
      </c>
      <c r="F27" s="41">
        <f t="shared" si="7"/>
        <v>1520</v>
      </c>
      <c r="G27" s="33">
        <f t="shared" si="7"/>
        <v>99.89999999999999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7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9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(Adattárház)'!L34</f>
        <v>26</v>
      </c>
      <c r="C31" s="74">
        <f>ROUND(B31/$B$43*100,1)</f>
        <v>3.4</v>
      </c>
      <c r="D31" s="29">
        <f>'Táblázat (Adattárház)'!M34</f>
        <v>14</v>
      </c>
      <c r="E31" s="74">
        <f>ROUND(D31/$D$43*100,1)</f>
        <v>1.9</v>
      </c>
      <c r="F31" s="29">
        <f aca="true" t="shared" si="8" ref="F31:F40">B31+D31</f>
        <v>40</v>
      </c>
      <c r="G31" s="17">
        <f>ROUND(F31/$F$43*100,1)</f>
        <v>2.6</v>
      </c>
      <c r="H31" s="1"/>
    </row>
    <row r="32" spans="1:8" ht="18" customHeight="1">
      <c r="A32" s="114" t="s">
        <v>98</v>
      </c>
      <c r="B32" s="15">
        <f>'Táblázat (Adattárház)'!L35</f>
        <v>17</v>
      </c>
      <c r="C32" s="74">
        <f aca="true" t="shared" si="9" ref="C32:C42">ROUND(B32/$B$43*100,1)</f>
        <v>2.2</v>
      </c>
      <c r="D32" s="66">
        <f>'Táblázat (Adattárház)'!M35</f>
        <v>17</v>
      </c>
      <c r="E32" s="74">
        <f aca="true" t="shared" si="10" ref="E32:E42">ROUND(D32/$D$43*100,1)</f>
        <v>2.3</v>
      </c>
      <c r="F32" s="66">
        <f t="shared" si="8"/>
        <v>34</v>
      </c>
      <c r="G32" s="17">
        <f aca="true" t="shared" si="11" ref="G32:G42">ROUND(F32/$F$43*100,1)</f>
        <v>2.2</v>
      </c>
      <c r="H32" s="1"/>
    </row>
    <row r="33" spans="1:8" ht="18" customHeight="1">
      <c r="A33" s="114" t="s">
        <v>99</v>
      </c>
      <c r="B33" s="15">
        <f>'Táblázat (Adattárház)'!L36</f>
        <v>137</v>
      </c>
      <c r="C33" s="74">
        <f t="shared" si="9"/>
        <v>17.8</v>
      </c>
      <c r="D33" s="66">
        <f>'Táblázat (Adattárház)'!M36</f>
        <v>114</v>
      </c>
      <c r="E33" s="74">
        <f t="shared" si="10"/>
        <v>15.2</v>
      </c>
      <c r="F33" s="66">
        <f t="shared" si="8"/>
        <v>251</v>
      </c>
      <c r="G33" s="17">
        <f t="shared" si="11"/>
        <v>16.5</v>
      </c>
      <c r="H33" s="1"/>
    </row>
    <row r="34" spans="1:8" ht="18" customHeight="1">
      <c r="A34" s="114" t="s">
        <v>100</v>
      </c>
      <c r="B34" s="15">
        <f>'Táblázat (Adattárház)'!L37</f>
        <v>88</v>
      </c>
      <c r="C34" s="74">
        <f t="shared" si="9"/>
        <v>11.4</v>
      </c>
      <c r="D34" s="66">
        <f>'Táblázat (Adattárház)'!M37</f>
        <v>83</v>
      </c>
      <c r="E34" s="74">
        <f t="shared" si="10"/>
        <v>11.1</v>
      </c>
      <c r="F34" s="66">
        <f t="shared" si="8"/>
        <v>171</v>
      </c>
      <c r="G34" s="17">
        <f t="shared" si="11"/>
        <v>11.3</v>
      </c>
      <c r="H34" s="1"/>
    </row>
    <row r="35" spans="1:8" ht="18" customHeight="1">
      <c r="A35" s="114" t="s">
        <v>101</v>
      </c>
      <c r="B35" s="15">
        <f>'Táblázat (Adattárház)'!L38</f>
        <v>72</v>
      </c>
      <c r="C35" s="74">
        <f t="shared" si="9"/>
        <v>9.4</v>
      </c>
      <c r="D35" s="66">
        <f>'Táblázat (Adattárház)'!M38</f>
        <v>70</v>
      </c>
      <c r="E35" s="74">
        <f t="shared" si="10"/>
        <v>9.3</v>
      </c>
      <c r="F35" s="66">
        <f t="shared" si="8"/>
        <v>142</v>
      </c>
      <c r="G35" s="17">
        <f t="shared" si="11"/>
        <v>9.3</v>
      </c>
      <c r="H35" s="1"/>
    </row>
    <row r="36" spans="1:8" ht="18" customHeight="1">
      <c r="A36" s="114" t="s">
        <v>102</v>
      </c>
      <c r="B36" s="15">
        <f>'Táblázat (Adattárház)'!L39</f>
        <v>63</v>
      </c>
      <c r="C36" s="74">
        <f t="shared" si="9"/>
        <v>8.2</v>
      </c>
      <c r="D36" s="66">
        <f>'Táblázat (Adattárház)'!M39</f>
        <v>81</v>
      </c>
      <c r="E36" s="74">
        <f t="shared" si="10"/>
        <v>10.8</v>
      </c>
      <c r="F36" s="66">
        <f t="shared" si="8"/>
        <v>144</v>
      </c>
      <c r="G36" s="17">
        <f t="shared" si="11"/>
        <v>9.5</v>
      </c>
      <c r="H36" s="1"/>
    </row>
    <row r="37" spans="1:8" ht="18" customHeight="1">
      <c r="A37" s="114" t="s">
        <v>103</v>
      </c>
      <c r="B37" s="15">
        <f>'Táblázat (Adattárház)'!L40</f>
        <v>82</v>
      </c>
      <c r="C37" s="74">
        <f t="shared" si="9"/>
        <v>10.7</v>
      </c>
      <c r="D37" s="66">
        <f>'Táblázat (Adattárház)'!M40</f>
        <v>83</v>
      </c>
      <c r="E37" s="74">
        <f t="shared" si="10"/>
        <v>11.1</v>
      </c>
      <c r="F37" s="66">
        <f t="shared" si="8"/>
        <v>165</v>
      </c>
      <c r="G37" s="17">
        <f t="shared" si="11"/>
        <v>10.9</v>
      </c>
      <c r="H37" s="1" t="s">
        <v>25</v>
      </c>
    </row>
    <row r="38" spans="1:8" ht="18" customHeight="1">
      <c r="A38" s="115" t="s">
        <v>104</v>
      </c>
      <c r="B38" s="76">
        <f>'Táblázat (Adattárház)'!L41</f>
        <v>63</v>
      </c>
      <c r="C38" s="74">
        <f t="shared" si="9"/>
        <v>8.2</v>
      </c>
      <c r="D38" s="69">
        <f>'Táblázat (Adattárház)'!M41</f>
        <v>70</v>
      </c>
      <c r="E38" s="74">
        <f t="shared" si="10"/>
        <v>9.3</v>
      </c>
      <c r="F38" s="69">
        <f t="shared" si="8"/>
        <v>133</v>
      </c>
      <c r="G38" s="17">
        <f t="shared" si="11"/>
        <v>8.8</v>
      </c>
      <c r="H38" s="1"/>
    </row>
    <row r="39" spans="1:8" ht="18" customHeight="1">
      <c r="A39" s="115" t="s">
        <v>105</v>
      </c>
      <c r="B39" s="76">
        <f>'Táblázat (Adattárház)'!L42</f>
        <v>77</v>
      </c>
      <c r="C39" s="74">
        <f t="shared" si="9"/>
        <v>10</v>
      </c>
      <c r="D39" s="69">
        <f>'Táblázat (Adattárház)'!M42</f>
        <v>75</v>
      </c>
      <c r="E39" s="74">
        <f t="shared" si="10"/>
        <v>10</v>
      </c>
      <c r="F39" s="69">
        <f t="shared" si="8"/>
        <v>152</v>
      </c>
      <c r="G39" s="17">
        <f t="shared" si="11"/>
        <v>10</v>
      </c>
      <c r="H39" s="1"/>
    </row>
    <row r="40" spans="1:7" ht="18" customHeight="1">
      <c r="A40" s="115" t="s">
        <v>106</v>
      </c>
      <c r="B40" s="76">
        <f>'Táblázat (Adattárház)'!L43</f>
        <v>74</v>
      </c>
      <c r="C40" s="74">
        <f t="shared" si="9"/>
        <v>9.6</v>
      </c>
      <c r="D40" s="69">
        <f>'Táblázat (Adattárház)'!M43</f>
        <v>92</v>
      </c>
      <c r="E40" s="74">
        <f t="shared" si="10"/>
        <v>12.3</v>
      </c>
      <c r="F40" s="69">
        <f t="shared" si="8"/>
        <v>166</v>
      </c>
      <c r="G40" s="17">
        <f t="shared" si="11"/>
        <v>10.9</v>
      </c>
    </row>
    <row r="41" spans="1:7" ht="18" customHeight="1">
      <c r="A41" s="138" t="s">
        <v>107</v>
      </c>
      <c r="B41" s="76">
        <f>'Táblázat (Adattárház)'!L44</f>
        <v>69</v>
      </c>
      <c r="C41" s="74">
        <f t="shared" si="9"/>
        <v>9</v>
      </c>
      <c r="D41" s="69">
        <f>'Táblázat (Adattárház)'!M44</f>
        <v>52</v>
      </c>
      <c r="E41" s="74">
        <f t="shared" si="10"/>
        <v>6.9</v>
      </c>
      <c r="F41" s="69">
        <f>B41+D41</f>
        <v>121</v>
      </c>
      <c r="G41" s="17">
        <f t="shared" si="11"/>
        <v>8</v>
      </c>
    </row>
    <row r="42" spans="1:7" ht="18" customHeight="1">
      <c r="A42" s="116" t="s">
        <v>108</v>
      </c>
      <c r="B42" s="44">
        <f>'Táblázat (Adattárház)'!L45</f>
        <v>1</v>
      </c>
      <c r="C42" s="93">
        <f t="shared" si="9"/>
        <v>0.1</v>
      </c>
      <c r="D42" s="68">
        <f>'Táblázat (Adattárház)'!M45</f>
        <v>0</v>
      </c>
      <c r="E42" s="93">
        <f t="shared" si="10"/>
        <v>0</v>
      </c>
      <c r="F42" s="68">
        <f>B42+D42</f>
        <v>1</v>
      </c>
      <c r="G42" s="90">
        <f t="shared" si="11"/>
        <v>0.1</v>
      </c>
    </row>
    <row r="43" spans="1:7" ht="18" customHeight="1">
      <c r="A43" s="45" t="s">
        <v>15</v>
      </c>
      <c r="B43" s="12">
        <f aca="true" t="shared" si="12" ref="B43:G43">SUM(B31:B42)</f>
        <v>769</v>
      </c>
      <c r="C43" s="118">
        <f t="shared" si="12"/>
        <v>99.99999999999999</v>
      </c>
      <c r="D43" s="12">
        <f t="shared" si="12"/>
        <v>751</v>
      </c>
      <c r="E43" s="81">
        <f t="shared" si="12"/>
        <v>100.2</v>
      </c>
      <c r="F43" s="12">
        <f t="shared" si="12"/>
        <v>1520</v>
      </c>
      <c r="G43" s="118">
        <f t="shared" si="12"/>
        <v>100.10000000000001</v>
      </c>
    </row>
    <row r="44" ht="18" customHeight="1"/>
    <row r="45" spans="1:7" ht="18" customHeight="1">
      <c r="A45" s="142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3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(Adattárház)'!L47</f>
        <v>78</v>
      </c>
      <c r="C47" s="92">
        <f aca="true" t="shared" si="13" ref="C47:C52">ROUND(B47/$B$52*100,1)</f>
        <v>10.1</v>
      </c>
      <c r="D47" s="88">
        <f>'Táblázat (Adattárház)'!M47+'Táblázat (Adattárház)'!N56</f>
        <v>56</v>
      </c>
      <c r="E47" s="89">
        <f aca="true" t="shared" si="14" ref="E47:E52">ROUND(D47/$D$52*100,1)</f>
        <v>7.5</v>
      </c>
      <c r="F47" s="29">
        <f>B47+D47</f>
        <v>134</v>
      </c>
      <c r="G47" s="28">
        <f aca="true" t="shared" si="15" ref="G47:G52">ROUND(F47/$F$52*100,1)</f>
        <v>8.8</v>
      </c>
    </row>
    <row r="48" spans="1:7" ht="18" customHeight="1">
      <c r="A48" s="52" t="s">
        <v>94</v>
      </c>
      <c r="B48" s="64">
        <f>'Táblázat (Adattárház)'!L48+'Táblázat (Adattárház)'!L49+'Táblázat (Adattárház)'!L50</f>
        <v>50</v>
      </c>
      <c r="C48" s="74">
        <f t="shared" si="13"/>
        <v>6.5</v>
      </c>
      <c r="D48" s="64">
        <f>'Táblázat (Adattárház)'!M48+'Táblázat (Adattárház)'!M49+'Táblázat (Adattárház)'!M50+'Táblázat (Adattárház)'!M51</f>
        <v>22</v>
      </c>
      <c r="E48" s="17">
        <f t="shared" si="14"/>
        <v>2.9</v>
      </c>
      <c r="F48" s="66">
        <f>B48+D48</f>
        <v>72</v>
      </c>
      <c r="G48" s="65">
        <f t="shared" si="15"/>
        <v>4.7</v>
      </c>
    </row>
    <row r="49" spans="1:7" ht="18" customHeight="1">
      <c r="A49" s="52" t="s">
        <v>78</v>
      </c>
      <c r="B49" s="64">
        <f>'Táblázat (Adattárház)'!L52</f>
        <v>3</v>
      </c>
      <c r="C49" s="74">
        <f t="shared" si="13"/>
        <v>0.4</v>
      </c>
      <c r="D49" s="64">
        <f>'Táblázat (Adattárház)'!M52</f>
        <v>2</v>
      </c>
      <c r="E49" s="17">
        <f t="shared" si="14"/>
        <v>0.3</v>
      </c>
      <c r="F49" s="66">
        <f>B49+D49</f>
        <v>5</v>
      </c>
      <c r="G49" s="65">
        <f t="shared" si="15"/>
        <v>0.3</v>
      </c>
    </row>
    <row r="50" spans="1:7" ht="18" customHeight="1">
      <c r="A50" s="52" t="s">
        <v>93</v>
      </c>
      <c r="B50" s="64">
        <f>'Táblázat (Adattárház)'!L53</f>
        <v>266</v>
      </c>
      <c r="C50" s="74">
        <f t="shared" si="13"/>
        <v>34.6</v>
      </c>
      <c r="D50" s="64">
        <f>'Táblázat (Adattárház)'!M53</f>
        <v>246</v>
      </c>
      <c r="E50" s="17">
        <f t="shared" si="14"/>
        <v>32.8</v>
      </c>
      <c r="F50" s="64">
        <f>'Táblázat (Adattárház)'!N53</f>
        <v>512</v>
      </c>
      <c r="G50" s="65">
        <f t="shared" si="15"/>
        <v>33.7</v>
      </c>
    </row>
    <row r="51" spans="1:7" ht="18" customHeight="1">
      <c r="A51" s="53" t="s">
        <v>27</v>
      </c>
      <c r="B51" s="63">
        <f>'Táblázat (Adattárház)'!L54</f>
        <v>372</v>
      </c>
      <c r="C51" s="93">
        <f t="shared" si="13"/>
        <v>48.4</v>
      </c>
      <c r="D51" s="63">
        <f>'Táblázat (Adattárház)'!M54</f>
        <v>425</v>
      </c>
      <c r="E51" s="90">
        <f t="shared" si="14"/>
        <v>56.6</v>
      </c>
      <c r="F51" s="31">
        <f>B51+D51</f>
        <v>797</v>
      </c>
      <c r="G51" s="30">
        <f t="shared" si="15"/>
        <v>52.4</v>
      </c>
    </row>
    <row r="52" spans="1:7" ht="18" customHeight="1">
      <c r="A52" s="61" t="s">
        <v>28</v>
      </c>
      <c r="B52" s="91">
        <f>SUM(B47:B51)</f>
        <v>769</v>
      </c>
      <c r="C52" s="55">
        <f t="shared" si="13"/>
        <v>100</v>
      </c>
      <c r="D52" s="91">
        <f>SUM(D47:D51)</f>
        <v>751</v>
      </c>
      <c r="E52" s="55">
        <f t="shared" si="14"/>
        <v>100</v>
      </c>
      <c r="F52" s="41">
        <f>SUM(F47:F51)</f>
        <v>1520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2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3"/>
      <c r="B55" s="41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58" t="s">
        <v>32</v>
      </c>
      <c r="B56" s="67">
        <f>'Táblázat (Adattárház)'!L58+'Táblázat (Adattárház)'!L59</f>
        <v>485</v>
      </c>
      <c r="C56" s="28">
        <f>ROUND(B56/$B$60*100,1)</f>
        <v>63.1</v>
      </c>
      <c r="D56" s="67">
        <f>'Táblázat (Adattárház)'!M58+'Táblázat (Adattárház)'!M59</f>
        <v>415</v>
      </c>
      <c r="E56" s="28">
        <f>ROUND(D56/$D$60*100,1)</f>
        <v>55.3</v>
      </c>
      <c r="F56" s="67">
        <f>B56+D56</f>
        <v>900</v>
      </c>
      <c r="G56" s="28">
        <f>ROUND(F56/$F$60*100,1)</f>
        <v>59.2</v>
      </c>
    </row>
    <row r="57" spans="1:7" ht="15.75">
      <c r="A57" s="59" t="s">
        <v>30</v>
      </c>
      <c r="B57" s="69">
        <f>'Táblázat (Adattárház)'!L60</f>
        <v>130</v>
      </c>
      <c r="C57" s="65">
        <f>ROUND(B57/$B$60*100,1)</f>
        <v>16.9</v>
      </c>
      <c r="D57" s="64">
        <f>'Táblázat (Adattárház)'!M60</f>
        <v>142</v>
      </c>
      <c r="E57" s="65">
        <f>ROUND(D57/$D$60*100,1)</f>
        <v>18.9</v>
      </c>
      <c r="F57" s="69">
        <f>B57+D57</f>
        <v>272</v>
      </c>
      <c r="G57" s="65">
        <f>ROUND(F57/$F$60*100,1)</f>
        <v>17.9</v>
      </c>
    </row>
    <row r="58" spans="1:7" ht="15.75">
      <c r="A58" s="59" t="s">
        <v>70</v>
      </c>
      <c r="B58" s="69">
        <f>'Táblázat (Adattárház)'!L62</f>
        <v>82</v>
      </c>
      <c r="C58" s="65">
        <f>ROUND(B58/$B$60*100,1)</f>
        <v>10.7</v>
      </c>
      <c r="D58" s="64">
        <f>'Táblázat (Adattárház)'!M62</f>
        <v>87</v>
      </c>
      <c r="E58" s="65">
        <f>ROUND(D58/$D$60*100,1)</f>
        <v>11.6</v>
      </c>
      <c r="F58" s="69">
        <f>B58+D58</f>
        <v>169</v>
      </c>
      <c r="G58" s="65">
        <f>ROUND(F58/$F$60*100,1)</f>
        <v>11.1</v>
      </c>
    </row>
    <row r="59" spans="1:7" ht="15.75">
      <c r="A59" s="60" t="s">
        <v>31</v>
      </c>
      <c r="B59" s="68">
        <f>'Táblázat (Adattárház)'!L63</f>
        <v>72</v>
      </c>
      <c r="C59" s="30">
        <f>ROUND(B59/$B$60*100,1)</f>
        <v>9.4</v>
      </c>
      <c r="D59" s="63">
        <f>'Táblázat (Adattárház)'!M63</f>
        <v>107</v>
      </c>
      <c r="E59" s="30">
        <f>ROUND(D59/$D$60*100,1)</f>
        <v>14.2</v>
      </c>
      <c r="F59" s="68">
        <f>B59+D59</f>
        <v>179</v>
      </c>
      <c r="G59" s="30">
        <f>ROUND(F59/$F$60*100,1)</f>
        <v>11.8</v>
      </c>
    </row>
    <row r="60" spans="1:7" ht="15.75">
      <c r="A60" s="61" t="s">
        <v>15</v>
      </c>
      <c r="B60" s="54">
        <f>SUM(B56:B59)</f>
        <v>769</v>
      </c>
      <c r="C60" s="62">
        <f>ROUND(B60/$B$60*100,1)</f>
        <v>100</v>
      </c>
      <c r="D60" s="54">
        <f>SUM(D56:D59)</f>
        <v>751</v>
      </c>
      <c r="E60" s="62">
        <f>ROUND(D60/$D$60*100,1)</f>
        <v>100</v>
      </c>
      <c r="F60" s="54">
        <f>SUM(F56:F59)</f>
        <v>1520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4" t="s">
        <v>0</v>
      </c>
      <c r="B1" s="144"/>
      <c r="C1" s="144"/>
      <c r="D1" s="144"/>
      <c r="E1" s="144"/>
      <c r="F1" s="144"/>
      <c r="G1" s="144"/>
      <c r="H1" s="1"/>
    </row>
    <row r="2" spans="1:8" ht="17.25" customHeight="1">
      <c r="A2" s="145" t="s">
        <v>75</v>
      </c>
      <c r="B2" s="145"/>
      <c r="C2" s="145"/>
      <c r="D2" s="145"/>
      <c r="E2" s="145"/>
      <c r="F2" s="145"/>
      <c r="G2" s="145"/>
      <c r="H2" s="1"/>
    </row>
    <row r="3" spans="1:8" ht="20.25" customHeight="1">
      <c r="A3" s="146" t="str">
        <f>'Táblázat (Adattárház)'!B66</f>
        <v>2015. augusztus 20.</v>
      </c>
      <c r="B3" s="146"/>
      <c r="C3" s="146"/>
      <c r="D3" s="146"/>
      <c r="E3" s="146"/>
      <c r="F3" s="146"/>
      <c r="G3" s="146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7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8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(Adattárház)'!O5+'Táblázat (Adattárház)'!R5</f>
        <v>494</v>
      </c>
      <c r="C7" s="16">
        <f>ROUND(B7/$B$13*100,1)</f>
        <v>33.5</v>
      </c>
      <c r="D7" s="15">
        <f>'Táblázat (Adattárház)'!P5+'Táblázat (Adattárház)'!S5</f>
        <v>337</v>
      </c>
      <c r="E7" s="17">
        <f>ROUND(D7/$D$13*100,1)</f>
        <v>24</v>
      </c>
      <c r="F7" s="15">
        <f aca="true" t="shared" si="0" ref="F7:F12">(B7+D7)</f>
        <v>831</v>
      </c>
      <c r="G7" s="17">
        <f>ROUND(F7/$F$13*100,1)</f>
        <v>28.9</v>
      </c>
      <c r="H7" s="1"/>
    </row>
    <row r="8" spans="1:8" ht="18" customHeight="1">
      <c r="A8" s="14" t="s">
        <v>8</v>
      </c>
      <c r="B8" s="15">
        <f>'Táblázat (Adattárház)'!O6+'Táblázat (Adattárház)'!R6</f>
        <v>476</v>
      </c>
      <c r="C8" s="16">
        <f>ROUND(B8/$B$13*100,1)</f>
        <v>32.3</v>
      </c>
      <c r="D8" s="15">
        <f>'Táblázat (Adattárház)'!P6+'Táblázat (Adattárház)'!S6</f>
        <v>588</v>
      </c>
      <c r="E8" s="17">
        <f>ROUND(D8/$D$13*100,1)</f>
        <v>41.9</v>
      </c>
      <c r="F8" s="15">
        <f t="shared" si="0"/>
        <v>1064</v>
      </c>
      <c r="G8" s="17">
        <f>ROUND(F8/$F$13*100,1)</f>
        <v>37</v>
      </c>
      <c r="H8" s="1"/>
    </row>
    <row r="9" spans="1:8" ht="18" customHeight="1">
      <c r="A9" s="18" t="s">
        <v>9</v>
      </c>
      <c r="B9" s="15">
        <f>'Táblázat (Adattárház)'!O7+'Táblázat (Adattárház)'!R7</f>
        <v>348</v>
      </c>
      <c r="C9" s="16">
        <f>ROUND(B9/$B$13*100,1)</f>
        <v>23.6</v>
      </c>
      <c r="D9" s="15">
        <f>'Táblázat (Adattárház)'!P7+'Táblázat (Adattárház)'!S7</f>
        <v>162</v>
      </c>
      <c r="E9" s="17">
        <f>ROUND(D9/$D$13*100,1)</f>
        <v>11.5</v>
      </c>
      <c r="F9" s="15">
        <f t="shared" si="0"/>
        <v>510</v>
      </c>
      <c r="G9" s="17">
        <f>ROUND(F9/$F$13*100,1)</f>
        <v>17.7</v>
      </c>
      <c r="H9" s="1"/>
    </row>
    <row r="10" spans="1:8" s="26" customFormat="1" ht="18" customHeight="1">
      <c r="A10" s="20" t="s">
        <v>10</v>
      </c>
      <c r="B10" s="24">
        <f aca="true" t="shared" si="1" ref="B10:G10">SUM(B7:B9)</f>
        <v>1318</v>
      </c>
      <c r="C10" s="22">
        <f t="shared" si="1"/>
        <v>89.4</v>
      </c>
      <c r="D10" s="86">
        <f t="shared" si="1"/>
        <v>1087</v>
      </c>
      <c r="E10" s="23">
        <f t="shared" si="1"/>
        <v>77.4</v>
      </c>
      <c r="F10" s="24">
        <f t="shared" si="0"/>
        <v>2405</v>
      </c>
      <c r="G10" s="23">
        <f t="shared" si="1"/>
        <v>83.60000000000001</v>
      </c>
      <c r="H10" s="25"/>
    </row>
    <row r="11" spans="1:8" ht="18" customHeight="1">
      <c r="A11" s="27" t="s">
        <v>11</v>
      </c>
      <c r="B11" s="15">
        <f>'Táblázat (Adattárház)'!O14+'Táblázat (Adattárház)'!O15+'Táblázat (Adattárház)'!R14+'Táblázat (Adattárház)'!R15</f>
        <v>156</v>
      </c>
      <c r="C11" s="16">
        <f>ROUND(B11/$B$13*100,1)</f>
        <v>10.6</v>
      </c>
      <c r="D11" s="79">
        <f>'Táblázat (Adattárház)'!P14+'Táblázat (Adattárház)'!P15+'Táblázat (Adattárház)'!S14+'Táblázat (Adattárház)'!S15</f>
        <v>314</v>
      </c>
      <c r="E11" s="28">
        <f>ROUND(D11/$D$13*100,1)</f>
        <v>22.4</v>
      </c>
      <c r="F11" s="75">
        <f t="shared" si="0"/>
        <v>470</v>
      </c>
      <c r="G11" s="17">
        <f>ROUND(F11/$F$13*100,1)</f>
        <v>16.3</v>
      </c>
      <c r="H11" s="1"/>
    </row>
    <row r="12" spans="1:8" ht="18" customHeight="1">
      <c r="A12" s="27" t="s">
        <v>12</v>
      </c>
      <c r="B12" s="15">
        <f>'Táblázat (Adattárház)'!O16+'Táblázat (Adattárház)'!R16</f>
        <v>1</v>
      </c>
      <c r="C12" s="16">
        <f>ROUND(B12/$B$13*100,1)</f>
        <v>0.1</v>
      </c>
      <c r="D12" s="79">
        <f>'Táblázat (Adattárház)'!P16+'Táblázat (Adattárház)'!S16</f>
        <v>3</v>
      </c>
      <c r="E12" s="30">
        <f>ROUND(D12/$D$13*100,1)</f>
        <v>0.2</v>
      </c>
      <c r="F12" s="19">
        <f t="shared" si="0"/>
        <v>4</v>
      </c>
      <c r="G12" s="17">
        <f>ROUND(F12/$F$13*100,1)</f>
        <v>0.1</v>
      </c>
      <c r="H12" s="1"/>
    </row>
    <row r="13" spans="1:8" ht="18" customHeight="1">
      <c r="A13" s="32" t="s">
        <v>13</v>
      </c>
      <c r="B13" s="10">
        <f aca="true" t="shared" si="2" ref="B13:G13">B10+B11+B12</f>
        <v>1475</v>
      </c>
      <c r="C13" s="33">
        <f t="shared" si="2"/>
        <v>100.1</v>
      </c>
      <c r="D13" s="10">
        <f t="shared" si="2"/>
        <v>1404</v>
      </c>
      <c r="E13" s="78">
        <f t="shared" si="2"/>
        <v>100.00000000000001</v>
      </c>
      <c r="F13" s="10">
        <f t="shared" si="2"/>
        <v>2879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7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8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(Adattárház)'!O19+'Táblázat (Adattárház)'!R19</f>
        <v>73</v>
      </c>
      <c r="C17" s="36">
        <f>ROUND(B17/$B$27*100,1)</f>
        <v>4.9</v>
      </c>
      <c r="D17" s="37">
        <f>'Táblázat (Adattárház)'!P19+'Táblázat (Adattárház)'!S19</f>
        <v>79</v>
      </c>
      <c r="E17" s="36">
        <f>ROUND(D17/$D$27*100,1)</f>
        <v>5.6</v>
      </c>
      <c r="F17" s="37">
        <f aca="true" t="shared" si="3" ref="F17:F26">B17+D17</f>
        <v>152</v>
      </c>
      <c r="G17" s="38">
        <f>ROUND(F17/$F$27*100,1)</f>
        <v>5.3</v>
      </c>
      <c r="H17" s="1"/>
      <c r="I17" s="39"/>
    </row>
    <row r="18" spans="1:9" ht="18" customHeight="1">
      <c r="A18" s="14" t="s">
        <v>16</v>
      </c>
      <c r="B18" s="35">
        <f>'Táblázat (Adattárház)'!O20+'Táblázat (Adattárház)'!R20</f>
        <v>610</v>
      </c>
      <c r="C18" s="36">
        <f aca="true" t="shared" si="4" ref="C18:C26">ROUND(B18/$B$27*100,1)</f>
        <v>41.4</v>
      </c>
      <c r="D18" s="37">
        <f>'Táblázat (Adattárház)'!P20+'Táblázat (Adattárház)'!S20</f>
        <v>574</v>
      </c>
      <c r="E18" s="36">
        <f aca="true" t="shared" si="5" ref="E18:E26">ROUND(D18/$D$27*100,1)</f>
        <v>40.9</v>
      </c>
      <c r="F18" s="37">
        <f t="shared" si="3"/>
        <v>1184</v>
      </c>
      <c r="G18" s="38">
        <f aca="true" t="shared" si="6" ref="G18:G26">ROUND(F18/$F$27*100,1)</f>
        <v>41.1</v>
      </c>
      <c r="H18" s="1"/>
      <c r="I18" s="39"/>
    </row>
    <row r="19" spans="1:9" ht="18" customHeight="1">
      <c r="A19" s="14" t="s">
        <v>17</v>
      </c>
      <c r="B19" s="35">
        <f>'Táblázat (Adattárház)'!O22+'Táblázat (Adattárház)'!R22</f>
        <v>446</v>
      </c>
      <c r="C19" s="36">
        <f t="shared" si="4"/>
        <v>30.2</v>
      </c>
      <c r="D19" s="37">
        <f>'Táblázat (Adattárház)'!P22+'Táblázat (Adattárház)'!S22</f>
        <v>234</v>
      </c>
      <c r="E19" s="36">
        <f t="shared" si="5"/>
        <v>16.7</v>
      </c>
      <c r="F19" s="37">
        <f t="shared" si="3"/>
        <v>680</v>
      </c>
      <c r="G19" s="38">
        <f t="shared" si="6"/>
        <v>23.6</v>
      </c>
      <c r="H19" s="1"/>
      <c r="I19" s="39"/>
    </row>
    <row r="20" spans="1:9" ht="18" customHeight="1">
      <c r="A20" s="14" t="s">
        <v>18</v>
      </c>
      <c r="B20" s="35">
        <f>'Táblázat (Adattárház)'!O23+'Táblázat (Adattárház)'!R23</f>
        <v>22</v>
      </c>
      <c r="C20" s="36">
        <f t="shared" si="4"/>
        <v>1.5</v>
      </c>
      <c r="D20" s="37">
        <f>'Táblázat (Adattárház)'!P23+'Táblázat (Adattárház)'!S23</f>
        <v>40</v>
      </c>
      <c r="E20" s="36">
        <f t="shared" si="5"/>
        <v>2.8</v>
      </c>
      <c r="F20" s="37">
        <f t="shared" si="3"/>
        <v>62</v>
      </c>
      <c r="G20" s="38">
        <f t="shared" si="6"/>
        <v>2.2</v>
      </c>
      <c r="H20" s="1"/>
      <c r="I20" s="39"/>
    </row>
    <row r="21" spans="1:9" ht="18" customHeight="1">
      <c r="A21" s="14" t="s">
        <v>19</v>
      </c>
      <c r="B21" s="35">
        <f>'Táblázat (Adattárház)'!O24+'Táblázat (Adattárház)'!R24</f>
        <v>141</v>
      </c>
      <c r="C21" s="36">
        <f t="shared" si="4"/>
        <v>9.6</v>
      </c>
      <c r="D21" s="37">
        <f>'Táblázat (Adattárház)'!P24+'Táblázat (Adattárház)'!S24</f>
        <v>211</v>
      </c>
      <c r="E21" s="36">
        <f t="shared" si="5"/>
        <v>15</v>
      </c>
      <c r="F21" s="37">
        <f t="shared" si="3"/>
        <v>352</v>
      </c>
      <c r="G21" s="38">
        <f t="shared" si="6"/>
        <v>12.2</v>
      </c>
      <c r="H21" s="39"/>
      <c r="I21" s="39"/>
    </row>
    <row r="22" spans="1:9" ht="18" customHeight="1">
      <c r="A22" s="14" t="s">
        <v>20</v>
      </c>
      <c r="B22" s="35">
        <f>'Táblázat (Adattárház)'!O25+'Táblázat (Adattárház)'!R25</f>
        <v>34</v>
      </c>
      <c r="C22" s="36">
        <f t="shared" si="4"/>
        <v>2.3</v>
      </c>
      <c r="D22" s="37">
        <f>'Táblázat (Adattárház)'!P25+'Táblázat (Adattárház)'!S25</f>
        <v>18</v>
      </c>
      <c r="E22" s="36">
        <f t="shared" si="5"/>
        <v>1.3</v>
      </c>
      <c r="F22" s="37">
        <f t="shared" si="3"/>
        <v>52</v>
      </c>
      <c r="G22" s="38">
        <f t="shared" si="6"/>
        <v>1.8</v>
      </c>
      <c r="H22" s="1"/>
      <c r="I22" s="39"/>
    </row>
    <row r="23" spans="1:9" ht="18" customHeight="1">
      <c r="A23" s="14" t="s">
        <v>21</v>
      </c>
      <c r="B23" s="35">
        <f>'Táblázat (Adattárház)'!O26+'Táblázat (Adattárház)'!R26</f>
        <v>90</v>
      </c>
      <c r="C23" s="36">
        <f t="shared" si="4"/>
        <v>6.1</v>
      </c>
      <c r="D23" s="37">
        <f>'Táblázat (Adattárház)'!P26+'Táblázat (Adattárház)'!S26</f>
        <v>144</v>
      </c>
      <c r="E23" s="36">
        <f t="shared" si="5"/>
        <v>10.3</v>
      </c>
      <c r="F23" s="37">
        <f t="shared" si="3"/>
        <v>234</v>
      </c>
      <c r="G23" s="38">
        <f t="shared" si="6"/>
        <v>8.1</v>
      </c>
      <c r="H23" s="1"/>
      <c r="I23" s="39"/>
    </row>
    <row r="24" spans="1:9" ht="18" customHeight="1">
      <c r="A24" s="14" t="s">
        <v>22</v>
      </c>
      <c r="B24" s="35">
        <f>'Táblázat (Adattárház)'!O28+'Táblázat (Adattárház)'!R28</f>
        <v>42</v>
      </c>
      <c r="C24" s="36">
        <f t="shared" si="4"/>
        <v>2.8</v>
      </c>
      <c r="D24" s="37">
        <f>'Táblázat (Adattárház)'!P28+'Táblázat (Adattárház)'!S28</f>
        <v>80</v>
      </c>
      <c r="E24" s="36">
        <f t="shared" si="5"/>
        <v>5.7</v>
      </c>
      <c r="F24" s="37">
        <f t="shared" si="3"/>
        <v>122</v>
      </c>
      <c r="G24" s="38">
        <f t="shared" si="6"/>
        <v>4.2</v>
      </c>
      <c r="H24" s="1"/>
      <c r="I24" s="39"/>
    </row>
    <row r="25" spans="1:9" ht="18" customHeight="1">
      <c r="A25" s="27" t="s">
        <v>23</v>
      </c>
      <c r="B25" s="35">
        <f>'Táblázat (Adattárház)'!O29+'Táblázat (Adattárház)'!R29</f>
        <v>17</v>
      </c>
      <c r="C25" s="36">
        <f t="shared" si="4"/>
        <v>1.2</v>
      </c>
      <c r="D25" s="37">
        <f>'Táblázat (Adattárház)'!P29+'Táblázat (Adattárház)'!S29</f>
        <v>24</v>
      </c>
      <c r="E25" s="36">
        <f t="shared" si="5"/>
        <v>1.7</v>
      </c>
      <c r="F25" s="37">
        <f t="shared" si="3"/>
        <v>41</v>
      </c>
      <c r="G25" s="38">
        <f t="shared" si="6"/>
        <v>1.4</v>
      </c>
      <c r="H25" s="1"/>
      <c r="I25" s="39"/>
    </row>
    <row r="26" spans="1:9" ht="18" customHeight="1">
      <c r="A26" s="27" t="s">
        <v>12</v>
      </c>
      <c r="B26" s="35">
        <f>'Táblázat (Adattárház)'!O31+'Táblázat (Adattárház)'!R31</f>
        <v>0</v>
      </c>
      <c r="C26" s="36">
        <f t="shared" si="4"/>
        <v>0</v>
      </c>
      <c r="D26" s="37">
        <f>'Táblázat (Adattárház)'!P31+'Táblázat (Adattárház)'!S31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1475</v>
      </c>
      <c r="C27" s="40">
        <f>SUM(C17:C26)</f>
        <v>99.99999999999999</v>
      </c>
      <c r="D27" s="41">
        <f t="shared" si="7"/>
        <v>1404</v>
      </c>
      <c r="E27" s="40">
        <f t="shared" si="7"/>
        <v>100</v>
      </c>
      <c r="F27" s="41">
        <f t="shared" si="7"/>
        <v>2879</v>
      </c>
      <c r="G27" s="33">
        <f t="shared" si="7"/>
        <v>99.9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7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9"/>
      <c r="B30" s="139" t="s">
        <v>5</v>
      </c>
      <c r="C30" s="11" t="s">
        <v>6</v>
      </c>
      <c r="D30" s="73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29">
        <f>'Táblázat (Adattárház)'!O34+'Táblázat (Adattárház)'!R34</f>
        <v>24</v>
      </c>
      <c r="C31" s="74">
        <f>ROUND(B31/$B$43*100,1)</f>
        <v>1.6</v>
      </c>
      <c r="D31" s="29">
        <f>'Táblázat (Adattárház)'!P34+'Táblázat (Adattárház)'!S34</f>
        <v>30</v>
      </c>
      <c r="E31" s="74">
        <f>ROUND(D31/$D$43*100,1)</f>
        <v>2.1</v>
      </c>
      <c r="F31" s="29">
        <f aca="true" t="shared" si="8" ref="F31:F40">B31+D31</f>
        <v>54</v>
      </c>
      <c r="G31" s="17">
        <f>ROUND(F31/$F$43*100,1)</f>
        <v>1.9</v>
      </c>
      <c r="H31" s="1"/>
    </row>
    <row r="32" spans="1:8" ht="18" customHeight="1">
      <c r="A32" s="114" t="s">
        <v>98</v>
      </c>
      <c r="B32" s="66">
        <f>'Táblázat (Adattárház)'!O35+'Táblázat (Adattárház)'!R35</f>
        <v>23</v>
      </c>
      <c r="C32" s="74">
        <f aca="true" t="shared" si="9" ref="C32:C42">ROUND(B32/$B$43*100,1)</f>
        <v>1.6</v>
      </c>
      <c r="D32" s="66">
        <f>'Táblázat (Adattárház)'!P35+'Táblázat (Adattárház)'!S35</f>
        <v>22</v>
      </c>
      <c r="E32" s="74">
        <f aca="true" t="shared" si="10" ref="E32:E42">ROUND(D32/$D$43*100,1)</f>
        <v>1.6</v>
      </c>
      <c r="F32" s="66">
        <f t="shared" si="8"/>
        <v>45</v>
      </c>
      <c r="G32" s="17">
        <f aca="true" t="shared" si="11" ref="G32:G42">ROUND(F32/$F$43*100,1)</f>
        <v>1.6</v>
      </c>
      <c r="H32" s="1"/>
    </row>
    <row r="33" spans="1:8" ht="18" customHeight="1">
      <c r="A33" s="114" t="s">
        <v>99</v>
      </c>
      <c r="B33" s="66">
        <f>'Táblázat (Adattárház)'!O36+'Táblázat (Adattárház)'!R36</f>
        <v>200</v>
      </c>
      <c r="C33" s="74">
        <f t="shared" si="9"/>
        <v>13.6</v>
      </c>
      <c r="D33" s="66">
        <f>'Táblázat (Adattárház)'!P36+'Táblázat (Adattárház)'!S36</f>
        <v>196</v>
      </c>
      <c r="E33" s="74">
        <f t="shared" si="10"/>
        <v>14</v>
      </c>
      <c r="F33" s="66">
        <f t="shared" si="8"/>
        <v>396</v>
      </c>
      <c r="G33" s="17">
        <f t="shared" si="11"/>
        <v>13.8</v>
      </c>
      <c r="H33" s="1"/>
    </row>
    <row r="34" spans="1:8" ht="18" customHeight="1">
      <c r="A34" s="114" t="s">
        <v>100</v>
      </c>
      <c r="B34" s="66">
        <f>'Táblázat (Adattárház)'!O37+'Táblázat (Adattárház)'!R37</f>
        <v>185</v>
      </c>
      <c r="C34" s="74">
        <f t="shared" si="9"/>
        <v>12.5</v>
      </c>
      <c r="D34" s="66">
        <f>'Táblázat (Adattárház)'!P37+'Táblázat (Adattárház)'!S37</f>
        <v>160</v>
      </c>
      <c r="E34" s="74">
        <f t="shared" si="10"/>
        <v>11.4</v>
      </c>
      <c r="F34" s="66">
        <f t="shared" si="8"/>
        <v>345</v>
      </c>
      <c r="G34" s="17">
        <f t="shared" si="11"/>
        <v>12</v>
      </c>
      <c r="H34" s="1"/>
    </row>
    <row r="35" spans="1:8" ht="18" customHeight="1">
      <c r="A35" s="114" t="s">
        <v>101</v>
      </c>
      <c r="B35" s="66">
        <f>'Táblázat (Adattárház)'!O38+'Táblázat (Adattárház)'!R38</f>
        <v>165</v>
      </c>
      <c r="C35" s="74">
        <f t="shared" si="9"/>
        <v>11.2</v>
      </c>
      <c r="D35" s="66">
        <f>'Táblázat (Adattárház)'!P38+'Táblázat (Adattárház)'!S38</f>
        <v>128</v>
      </c>
      <c r="E35" s="74">
        <f t="shared" si="10"/>
        <v>9.1</v>
      </c>
      <c r="F35" s="66">
        <f t="shared" si="8"/>
        <v>293</v>
      </c>
      <c r="G35" s="17">
        <f t="shared" si="11"/>
        <v>10.2</v>
      </c>
      <c r="H35" s="1"/>
    </row>
    <row r="36" spans="1:8" ht="18" customHeight="1">
      <c r="A36" s="114" t="s">
        <v>102</v>
      </c>
      <c r="B36" s="66">
        <f>'Táblázat (Adattárház)'!O39+'Táblázat (Adattárház)'!R39</f>
        <v>138</v>
      </c>
      <c r="C36" s="74">
        <f t="shared" si="9"/>
        <v>9.4</v>
      </c>
      <c r="D36" s="66">
        <f>'Táblázat (Adattárház)'!P39+'Táblázat (Adattárház)'!S39</f>
        <v>162</v>
      </c>
      <c r="E36" s="74">
        <f t="shared" si="10"/>
        <v>11.5</v>
      </c>
      <c r="F36" s="66">
        <f t="shared" si="8"/>
        <v>300</v>
      </c>
      <c r="G36" s="17">
        <f t="shared" si="11"/>
        <v>10.4</v>
      </c>
      <c r="H36" s="1"/>
    </row>
    <row r="37" spans="1:8" ht="18" customHeight="1">
      <c r="A37" s="114" t="s">
        <v>103</v>
      </c>
      <c r="B37" s="66">
        <f>'Táblázat (Adattárház)'!O40+'Táblázat (Adattárház)'!R40</f>
        <v>156</v>
      </c>
      <c r="C37" s="74">
        <f t="shared" si="9"/>
        <v>10.6</v>
      </c>
      <c r="D37" s="66">
        <f>'Táblázat (Adattárház)'!P40+'Táblázat (Adattárház)'!S40</f>
        <v>174</v>
      </c>
      <c r="E37" s="74">
        <f t="shared" si="10"/>
        <v>12.4</v>
      </c>
      <c r="F37" s="66">
        <f t="shared" si="8"/>
        <v>330</v>
      </c>
      <c r="G37" s="17">
        <f t="shared" si="11"/>
        <v>11.5</v>
      </c>
      <c r="H37" s="1" t="s">
        <v>25</v>
      </c>
    </row>
    <row r="38" spans="1:8" ht="18" customHeight="1">
      <c r="A38" s="115" t="s">
        <v>104</v>
      </c>
      <c r="B38" s="66">
        <f>'Táblázat (Adattárház)'!O41+'Táblázat (Adattárház)'!R41</f>
        <v>141</v>
      </c>
      <c r="C38" s="74">
        <f t="shared" si="9"/>
        <v>9.6</v>
      </c>
      <c r="D38" s="66">
        <f>'Táblázat (Adattárház)'!P41+'Táblázat (Adattárház)'!S41</f>
        <v>171</v>
      </c>
      <c r="E38" s="74">
        <f t="shared" si="10"/>
        <v>12.2</v>
      </c>
      <c r="F38" s="69">
        <f t="shared" si="8"/>
        <v>312</v>
      </c>
      <c r="G38" s="17">
        <f t="shared" si="11"/>
        <v>10.8</v>
      </c>
      <c r="H38" s="1"/>
    </row>
    <row r="39" spans="1:8" ht="18" customHeight="1">
      <c r="A39" s="115" t="s">
        <v>105</v>
      </c>
      <c r="B39" s="66">
        <f>'Táblázat (Adattárház)'!O42+'Táblázat (Adattárház)'!R42</f>
        <v>143</v>
      </c>
      <c r="C39" s="74">
        <f t="shared" si="9"/>
        <v>9.7</v>
      </c>
      <c r="D39" s="66">
        <f>'Táblázat (Adattárház)'!P42+'Táblázat (Adattárház)'!S42</f>
        <v>160</v>
      </c>
      <c r="E39" s="74">
        <f t="shared" si="10"/>
        <v>11.4</v>
      </c>
      <c r="F39" s="69">
        <f t="shared" si="8"/>
        <v>303</v>
      </c>
      <c r="G39" s="17">
        <f t="shared" si="11"/>
        <v>10.5</v>
      </c>
      <c r="H39" s="1"/>
    </row>
    <row r="40" spans="1:7" ht="18" customHeight="1">
      <c r="A40" s="115" t="s">
        <v>106</v>
      </c>
      <c r="B40" s="66">
        <f>'Táblázat (Adattárház)'!O43+'Táblázat (Adattárház)'!R43</f>
        <v>156</v>
      </c>
      <c r="C40" s="74">
        <f t="shared" si="9"/>
        <v>10.6</v>
      </c>
      <c r="D40" s="66">
        <f>'Táblázat (Adattárház)'!P43+'Táblázat (Adattárház)'!S43</f>
        <v>129</v>
      </c>
      <c r="E40" s="74">
        <f t="shared" si="10"/>
        <v>9.2</v>
      </c>
      <c r="F40" s="69">
        <f t="shared" si="8"/>
        <v>285</v>
      </c>
      <c r="G40" s="17">
        <f t="shared" si="11"/>
        <v>9.9</v>
      </c>
    </row>
    <row r="41" spans="1:7" ht="18" customHeight="1">
      <c r="A41" s="138" t="s">
        <v>107</v>
      </c>
      <c r="B41" s="66">
        <f>'Táblázat (Adattárház)'!O44+'Táblázat (Adattárház)'!R44</f>
        <v>143</v>
      </c>
      <c r="C41" s="74">
        <f t="shared" si="9"/>
        <v>9.7</v>
      </c>
      <c r="D41" s="66">
        <f>'Táblázat (Adattárház)'!P44+'Táblázat (Adattárház)'!S44</f>
        <v>72</v>
      </c>
      <c r="E41" s="74">
        <f t="shared" si="10"/>
        <v>5.1</v>
      </c>
      <c r="F41" s="69">
        <f>B41+D41</f>
        <v>215</v>
      </c>
      <c r="G41" s="17">
        <f t="shared" si="11"/>
        <v>7.5</v>
      </c>
    </row>
    <row r="42" spans="1:7" ht="18" customHeight="1">
      <c r="A42" s="116" t="s">
        <v>108</v>
      </c>
      <c r="B42" s="31">
        <f>'Táblázat (Adattárház)'!O45+'Táblázat (Adattárház)'!R45</f>
        <v>1</v>
      </c>
      <c r="C42" s="93">
        <f t="shared" si="9"/>
        <v>0.1</v>
      </c>
      <c r="D42" s="31">
        <f>'Táblázat (Adattárház)'!P45+'Táblázat (Adattárház)'!S45</f>
        <v>0</v>
      </c>
      <c r="E42" s="93">
        <f t="shared" si="10"/>
        <v>0</v>
      </c>
      <c r="F42" s="68">
        <f>B42+D42</f>
        <v>1</v>
      </c>
      <c r="G42" s="90">
        <f t="shared" si="11"/>
        <v>0</v>
      </c>
    </row>
    <row r="43" spans="1:7" ht="18" customHeight="1">
      <c r="A43" s="45" t="s">
        <v>15</v>
      </c>
      <c r="B43" s="12">
        <f aca="true" t="shared" si="12" ref="B43:G43">SUM(B31:B42)</f>
        <v>1475</v>
      </c>
      <c r="C43" s="118">
        <f t="shared" si="12"/>
        <v>100.19999999999999</v>
      </c>
      <c r="D43" s="12">
        <f t="shared" si="12"/>
        <v>1404</v>
      </c>
      <c r="E43" s="81">
        <f t="shared" si="12"/>
        <v>100</v>
      </c>
      <c r="F43" s="12">
        <f t="shared" si="12"/>
        <v>2879</v>
      </c>
      <c r="G43" s="118">
        <f t="shared" si="12"/>
        <v>100.10000000000001</v>
      </c>
    </row>
    <row r="44" ht="18" customHeight="1"/>
    <row r="45" spans="1:7" ht="18" customHeight="1">
      <c r="A45" s="142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3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(Adattárház)'!O47+'Táblázat (Adattárház)'!O56+'Táblázat (Adattárház)'!R47+'Táblázat (Adattárház)'!R56</f>
        <v>123</v>
      </c>
      <c r="C47" s="92">
        <f aca="true" t="shared" si="13" ref="C47:C52">ROUND(B47/$B$52*100,1)</f>
        <v>8.3</v>
      </c>
      <c r="D47" s="88">
        <f>'Táblázat (Adattárház)'!P47+'Táblázat (Adattárház)'!P56+'Táblázat (Adattárház)'!S47+'Táblázat (Adattárház)'!S56</f>
        <v>130</v>
      </c>
      <c r="E47" s="92">
        <f aca="true" t="shared" si="14" ref="E47:E52">ROUND(D47/$D$52*100,1)</f>
        <v>9.3</v>
      </c>
      <c r="F47" s="29">
        <f>B47+D47</f>
        <v>253</v>
      </c>
      <c r="G47" s="89">
        <f aca="true" t="shared" si="15" ref="G47:G52">ROUND(F47/$F$52*100,1)</f>
        <v>8.8</v>
      </c>
    </row>
    <row r="48" spans="1:7" ht="18" customHeight="1">
      <c r="A48" s="52" t="s">
        <v>94</v>
      </c>
      <c r="B48" s="64">
        <f>'Táblázat (Adattárház)'!O48+'Táblázat (Adattárház)'!O49+'Táblázat (Adattárház)'!O50+'Táblázat (Adattárház)'!R48+'Táblázat (Adattárház)'!R49+'Táblázat (Adattárház)'!R50</f>
        <v>92</v>
      </c>
      <c r="C48" s="74">
        <f t="shared" si="13"/>
        <v>6.2</v>
      </c>
      <c r="D48" s="64">
        <f>'Táblázat (Adattárház)'!P48+'Táblázat (Adattárház)'!P49+'Táblázat (Adattárház)'!P50+'Táblázat (Adattárház)'!S49+'Táblázat (Adattárház)'!S48+'Táblázat (Adattárház)'!S50</f>
        <v>31</v>
      </c>
      <c r="E48" s="74">
        <f t="shared" si="14"/>
        <v>2.2</v>
      </c>
      <c r="F48" s="66">
        <f>B48+D48</f>
        <v>123</v>
      </c>
      <c r="G48" s="17">
        <f t="shared" si="15"/>
        <v>4.3</v>
      </c>
    </row>
    <row r="49" spans="1:7" ht="18" customHeight="1">
      <c r="A49" s="52" t="s">
        <v>78</v>
      </c>
      <c r="B49" s="64">
        <f>'Táblázat (Adattárház)'!O52+'Táblázat (Adattárház)'!R52</f>
        <v>0</v>
      </c>
      <c r="C49" s="74">
        <f t="shared" si="13"/>
        <v>0</v>
      </c>
      <c r="D49" s="64">
        <f>'Táblázat (Adattárház)'!P52+'Táblázat (Adattárház)'!S52</f>
        <v>2</v>
      </c>
      <c r="E49" s="74">
        <f t="shared" si="14"/>
        <v>0.1</v>
      </c>
      <c r="F49" s="66">
        <f>B49+D49</f>
        <v>2</v>
      </c>
      <c r="G49" s="17">
        <f t="shared" si="15"/>
        <v>0.1</v>
      </c>
    </row>
    <row r="50" spans="1:7" ht="18" customHeight="1">
      <c r="A50" s="52" t="s">
        <v>93</v>
      </c>
      <c r="B50" s="64">
        <f>'Táblázat (Adattárház)'!O53+'Táblázat (Adattárház)'!R53</f>
        <v>541</v>
      </c>
      <c r="C50" s="74">
        <f t="shared" si="13"/>
        <v>36.7</v>
      </c>
      <c r="D50" s="64">
        <f>'Táblázat (Adattárház)'!P53+'Táblázat (Adattárház)'!S53</f>
        <v>522</v>
      </c>
      <c r="E50" s="74">
        <f t="shared" si="14"/>
        <v>37.2</v>
      </c>
      <c r="F50" s="66">
        <f>B50+D50</f>
        <v>1063</v>
      </c>
      <c r="G50" s="17">
        <f t="shared" si="15"/>
        <v>36.9</v>
      </c>
    </row>
    <row r="51" spans="1:7" ht="18" customHeight="1">
      <c r="A51" s="53" t="s">
        <v>27</v>
      </c>
      <c r="B51" s="63">
        <f>'Táblázat (Adattárház)'!O54+'Táblázat (Adattárház)'!R54</f>
        <v>719</v>
      </c>
      <c r="C51" s="93">
        <f t="shared" si="13"/>
        <v>48.7</v>
      </c>
      <c r="D51" s="63">
        <f>'Táblázat (Adattárház)'!P54+'Táblázat (Adattárház)'!S54</f>
        <v>719</v>
      </c>
      <c r="E51" s="93">
        <f t="shared" si="14"/>
        <v>51.2</v>
      </c>
      <c r="F51" s="31">
        <f>B51+D51</f>
        <v>1438</v>
      </c>
      <c r="G51" s="90">
        <f t="shared" si="15"/>
        <v>49.9</v>
      </c>
    </row>
    <row r="52" spans="1:7" ht="18" customHeight="1">
      <c r="A52" s="61" t="s">
        <v>28</v>
      </c>
      <c r="B52" s="91">
        <f>SUM(B47:B51)</f>
        <v>1475</v>
      </c>
      <c r="C52" s="55">
        <f t="shared" si="13"/>
        <v>100</v>
      </c>
      <c r="D52" s="91">
        <f>SUM(D47:D51)</f>
        <v>1404</v>
      </c>
      <c r="E52" s="55">
        <f t="shared" si="14"/>
        <v>100</v>
      </c>
      <c r="F52" s="140">
        <f>SUM(F47:F51)</f>
        <v>2879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2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s="83" customFormat="1" ht="18" customHeight="1">
      <c r="A55" s="143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(Adattárház)'!O58+'Táblázat (Adattárház)'!O59+'Táblázat (Adattárház)'!R58+'Táblázat (Adattárház)'!R59</f>
        <v>794</v>
      </c>
      <c r="C56" s="89">
        <f>ROUND(B56/$B$60*100,1)</f>
        <v>53.8</v>
      </c>
      <c r="D56" s="67">
        <f>'Táblázat (Adattárház)'!P58+'Táblázat (Adattárház)'!P59+'Táblázat (Adattárház)'!S58+'Táblázat (Adattárház)'!S59</f>
        <v>764</v>
      </c>
      <c r="E56" s="28">
        <f>ROUND(D56/$D$60*100,1)</f>
        <v>54.4</v>
      </c>
      <c r="F56" s="67">
        <f>B56+D56</f>
        <v>1558</v>
      </c>
      <c r="G56" s="28">
        <f>ROUND(F56/$F$60*100,1)</f>
        <v>54.1</v>
      </c>
    </row>
    <row r="57" spans="1:7" ht="15.75">
      <c r="A57" s="95" t="s">
        <v>30</v>
      </c>
      <c r="B57" s="69">
        <f>'Táblázat (Adattárház)'!O60+'Táblázat (Adattárház)'!R60</f>
        <v>273</v>
      </c>
      <c r="C57" s="17">
        <f>ROUND(B57/$B$60*100,1)</f>
        <v>18.5</v>
      </c>
      <c r="D57" s="64">
        <f>'Táblázat (Adattárház)'!P60+'Táblázat (Adattárház)'!S60</f>
        <v>227</v>
      </c>
      <c r="E57" s="65">
        <f>ROUND(D57/$D$60*100,1)</f>
        <v>16.2</v>
      </c>
      <c r="F57" s="69">
        <f>B57+D57</f>
        <v>500</v>
      </c>
      <c r="G57" s="65">
        <f>ROUND(F57/$F$60*100,1)</f>
        <v>17.4</v>
      </c>
    </row>
    <row r="58" spans="1:7" ht="15.75">
      <c r="A58" s="95" t="s">
        <v>70</v>
      </c>
      <c r="B58" s="69">
        <f>'Táblázat (Adattárház)'!O62+'Táblázat (Adattárház)'!R62</f>
        <v>209</v>
      </c>
      <c r="C58" s="17">
        <f>ROUND(B58/$B$60*100,1)</f>
        <v>14.2</v>
      </c>
      <c r="D58" s="64">
        <f>'Táblázat (Adattárház)'!P62+'Táblázat (Adattárház)'!S62</f>
        <v>201</v>
      </c>
      <c r="E58" s="65">
        <f>ROUND(D58/$D$60*100,1)</f>
        <v>14.3</v>
      </c>
      <c r="F58" s="69">
        <f>B58+D58</f>
        <v>410</v>
      </c>
      <c r="G58" s="65">
        <f>ROUND(F58/$F$60*100,1)</f>
        <v>14.2</v>
      </c>
    </row>
    <row r="59" spans="1:7" ht="15.75">
      <c r="A59" s="52" t="s">
        <v>31</v>
      </c>
      <c r="B59" s="68">
        <f>'Táblázat (Adattárház)'!O63+'Táblázat (Adattárház)'!R63</f>
        <v>199</v>
      </c>
      <c r="C59" s="90">
        <f>ROUND(B59/$B$60*100,1)</f>
        <v>13.5</v>
      </c>
      <c r="D59" s="63">
        <f>'Táblázat (Adattárház)'!P63+'Táblázat (Adattárház)'!S63</f>
        <v>212</v>
      </c>
      <c r="E59" s="30">
        <f>ROUND(D59/$D$60*100,1)</f>
        <v>15.1</v>
      </c>
      <c r="F59" s="68">
        <f>B59+D59</f>
        <v>411</v>
      </c>
      <c r="G59" s="30">
        <f>ROUND(F59/$F$60*100,1)</f>
        <v>14.3</v>
      </c>
    </row>
    <row r="60" spans="1:7" ht="15.75">
      <c r="A60" s="61" t="s">
        <v>15</v>
      </c>
      <c r="B60" s="91">
        <f>SUM(B56:B59)</f>
        <v>1475</v>
      </c>
      <c r="C60" s="62">
        <f>ROUND(B60/$B$60*100,1)</f>
        <v>100</v>
      </c>
      <c r="D60" s="54">
        <f>SUM(D56:D59)</f>
        <v>1404</v>
      </c>
      <c r="E60" s="62">
        <f>ROUND(D60/$D$60*100,1)</f>
        <v>100</v>
      </c>
      <c r="F60" s="54">
        <f>SUM(F56:F59)</f>
        <v>2879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A1" sqref="A1:G1"/>
    </sheetView>
  </sheetViews>
  <sheetFormatPr defaultColWidth="9.625" defaultRowHeight="15.75"/>
  <cols>
    <col min="1" max="1" width="30.7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4" t="s">
        <v>0</v>
      </c>
      <c r="B1" s="144"/>
      <c r="C1" s="144"/>
      <c r="D1" s="144"/>
      <c r="E1" s="144"/>
      <c r="F1" s="144"/>
      <c r="G1" s="144"/>
      <c r="H1" s="1"/>
    </row>
    <row r="2" spans="1:8" ht="17.25" customHeight="1">
      <c r="A2" s="145" t="s">
        <v>76</v>
      </c>
      <c r="B2" s="145"/>
      <c r="C2" s="145"/>
      <c r="D2" s="145"/>
      <c r="E2" s="145"/>
      <c r="F2" s="145"/>
      <c r="G2" s="145"/>
      <c r="H2" s="1"/>
    </row>
    <row r="3" spans="1:8" ht="20.25" customHeight="1">
      <c r="A3" s="146" t="str">
        <f>'Táblázat (Adattárház)'!B66</f>
        <v>2015. augusztus 20.</v>
      </c>
      <c r="B3" s="146"/>
      <c r="C3" s="146"/>
      <c r="D3" s="146"/>
      <c r="E3" s="146"/>
      <c r="F3" s="146"/>
      <c r="G3" s="146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7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8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Bonyhád!B7+Dombóvár!B7+Paks!B7+Tamási!B7+Tolna!B7+Szekszárd!B7</f>
        <v>1636</v>
      </c>
      <c r="C7" s="16">
        <f>ROUND(B7/$B$13*100,1)</f>
        <v>38.8</v>
      </c>
      <c r="D7" s="15">
        <f>Bonyhád!D7+Dombóvár!D7+Paks!D7+Tamási!D7+Tolna!D7+Szekszárd!D7</f>
        <v>1129</v>
      </c>
      <c r="E7" s="17">
        <f>ROUND(D7/$D$13*100,1)</f>
        <v>25.9</v>
      </c>
      <c r="F7" s="15">
        <f aca="true" t="shared" si="0" ref="F7:F12">(B7+D7)</f>
        <v>2765</v>
      </c>
      <c r="G7" s="17">
        <f>ROUND(F7/$F$13*100,1)</f>
        <v>32.2</v>
      </c>
      <c r="H7" s="1"/>
    </row>
    <row r="8" spans="1:8" ht="18" customHeight="1">
      <c r="A8" s="14" t="s">
        <v>8</v>
      </c>
      <c r="B8" s="15">
        <f>Bonyhád!B8+Dombóvár!B8+Paks!B8+Tamási!B8+Tolna!B8+Szekszárd!B8</f>
        <v>1068</v>
      </c>
      <c r="C8" s="16">
        <f>ROUND(B8/$B$13*100,1)</f>
        <v>25.3</v>
      </c>
      <c r="D8" s="15">
        <f>Bonyhád!D8+Dombóvár!D8+Paks!D8+Tamási!D8+Tolna!D8+Szekszárd!D8</f>
        <v>1495</v>
      </c>
      <c r="E8" s="17">
        <f>ROUND(D8/$D$13*100,1)</f>
        <v>34.3</v>
      </c>
      <c r="F8" s="15">
        <f t="shared" si="0"/>
        <v>2563</v>
      </c>
      <c r="G8" s="17">
        <f>ROUND(F8/$F$13*100,1)</f>
        <v>29.9</v>
      </c>
      <c r="H8" s="1"/>
    </row>
    <row r="9" spans="1:8" ht="18" customHeight="1">
      <c r="A9" s="14" t="s">
        <v>9</v>
      </c>
      <c r="B9" s="15">
        <f>Bonyhád!B9+Dombóvár!B9+Paks!B9+Tamási!B9+Tolna!B9+Szekszárd!B9</f>
        <v>1134</v>
      </c>
      <c r="C9" s="16">
        <f>ROUND(B9/$B$13*100,1)</f>
        <v>26.9</v>
      </c>
      <c r="D9" s="15">
        <f>Bonyhád!D9+Dombóvár!D9+Paks!D9+Tamási!D9+Tolna!D9+Szekszárd!D9</f>
        <v>929</v>
      </c>
      <c r="E9" s="17">
        <f>ROUND(D9/$D$13*100,1)</f>
        <v>21.3</v>
      </c>
      <c r="F9" s="15">
        <f t="shared" si="0"/>
        <v>2063</v>
      </c>
      <c r="G9" s="17">
        <f>ROUND(F9/$F$13*100,1)</f>
        <v>24</v>
      </c>
      <c r="H9" s="1"/>
    </row>
    <row r="10" spans="1:8" s="26" customFormat="1" ht="18" customHeight="1">
      <c r="A10" s="113" t="s">
        <v>10</v>
      </c>
      <c r="B10" s="86">
        <f aca="true" t="shared" si="1" ref="B10:G10">SUM(B7:B9)</f>
        <v>3838</v>
      </c>
      <c r="C10" s="22">
        <f t="shared" si="1"/>
        <v>91</v>
      </c>
      <c r="D10" s="127">
        <f t="shared" si="1"/>
        <v>3553</v>
      </c>
      <c r="E10" s="23">
        <f t="shared" si="1"/>
        <v>81.5</v>
      </c>
      <c r="F10" s="86">
        <f t="shared" si="0"/>
        <v>7391</v>
      </c>
      <c r="G10" s="23">
        <f t="shared" si="1"/>
        <v>86.1</v>
      </c>
      <c r="H10" s="25"/>
    </row>
    <row r="11" spans="1:8" ht="18" customHeight="1">
      <c r="A11" s="27" t="s">
        <v>11</v>
      </c>
      <c r="B11" s="15">
        <f>Bonyhád!B11+Dombóvár!B11+Paks!B11+Tamási!B11+Tolna!B11+Szekszárd!B11</f>
        <v>373</v>
      </c>
      <c r="C11" s="129">
        <f>ROUND(B11/$B$13*100,1)</f>
        <v>8.8</v>
      </c>
      <c r="D11" s="128">
        <f>Bonyhád!D11+Dombóvár!D11+Paks!D11+Tamási!D11+Tolna!D11+Szekszárd!D11</f>
        <v>795</v>
      </c>
      <c r="E11" s="28">
        <f>ROUND(D11/$D$13*100,1)</f>
        <v>18.2</v>
      </c>
      <c r="F11" s="75">
        <f t="shared" si="0"/>
        <v>1168</v>
      </c>
      <c r="G11" s="17">
        <f>ROUND(F11/$F$13*100,1)</f>
        <v>13.6</v>
      </c>
      <c r="H11" s="1"/>
    </row>
    <row r="12" spans="1:8" ht="18" customHeight="1">
      <c r="A12" s="27" t="s">
        <v>12</v>
      </c>
      <c r="B12" s="15">
        <f>Bonyhád!B12+Dombóvár!B12+Paks!B12+Tamási!B12+Tolna!B12+Szekszárd!B12</f>
        <v>8</v>
      </c>
      <c r="C12" s="87">
        <f>ROUND(B12/$B$13*100,1)</f>
        <v>0.2</v>
      </c>
      <c r="D12" s="119">
        <f>Bonyhád!D12+Dombóvár!D12+Paks!D12+Tamási!D12+Tolna!D12+Szekszárd!D12</f>
        <v>14</v>
      </c>
      <c r="E12" s="30">
        <f>ROUND(D12/$D$13*100,1)</f>
        <v>0.3</v>
      </c>
      <c r="F12" s="19">
        <f t="shared" si="0"/>
        <v>22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4219</v>
      </c>
      <c r="C13" s="33">
        <f t="shared" si="2"/>
        <v>100</v>
      </c>
      <c r="D13" s="41">
        <f t="shared" si="2"/>
        <v>4362</v>
      </c>
      <c r="E13" s="78">
        <f t="shared" si="2"/>
        <v>100</v>
      </c>
      <c r="F13" s="10">
        <f t="shared" si="2"/>
        <v>8581</v>
      </c>
      <c r="G13" s="33">
        <f t="shared" si="2"/>
        <v>99.99999999999999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7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8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Bonyhád!B17+Dombóvár!B17+Paks!B17+Tamási!B17+Tolna!B17+Szekszárd!B17</f>
        <v>212</v>
      </c>
      <c r="C17" s="36">
        <f>ROUND(B17/$B$27*100,1)</f>
        <v>5</v>
      </c>
      <c r="D17" s="37">
        <f>Bonyhád!D17+Dombóvár!D17+Paks!D17+Tamási!D17+Tolna!D17+Szekszárd!D17</f>
        <v>249</v>
      </c>
      <c r="E17" s="36">
        <f>ROUND(D17/$D$27*100,1)</f>
        <v>5.7</v>
      </c>
      <c r="F17" s="37">
        <f aca="true" t="shared" si="3" ref="F17:F26">B17+D17</f>
        <v>461</v>
      </c>
      <c r="G17" s="38">
        <f>ROUND(F17/$F$27*100,1)</f>
        <v>5.4</v>
      </c>
      <c r="H17" s="1"/>
      <c r="I17" s="39"/>
    </row>
    <row r="18" spans="1:9" ht="18" customHeight="1">
      <c r="A18" s="14" t="s">
        <v>16</v>
      </c>
      <c r="B18" s="35">
        <f>Bonyhád!B18+Dombóvár!B18+Paks!B18+Tamási!B18+Tolna!B18+Szekszárd!B18</f>
        <v>1671</v>
      </c>
      <c r="C18" s="36">
        <f aca="true" t="shared" si="4" ref="C18:C26">ROUND(B18/$B$27*100,1)</f>
        <v>39.6</v>
      </c>
      <c r="D18" s="37">
        <f>Bonyhád!D18+Dombóvár!D18+Paks!D18+Tamási!D18+Tolna!D18+Szekszárd!D18</f>
        <v>1738</v>
      </c>
      <c r="E18" s="36">
        <f aca="true" t="shared" si="5" ref="E18:E26">ROUND(D18/$D$27*100,1)</f>
        <v>39.8</v>
      </c>
      <c r="F18" s="37">
        <f t="shared" si="3"/>
        <v>3409</v>
      </c>
      <c r="G18" s="38">
        <f aca="true" t="shared" si="6" ref="G18:G26">ROUND(F18/$F$27*100,1)</f>
        <v>39.7</v>
      </c>
      <c r="H18" s="1"/>
      <c r="I18" s="39"/>
    </row>
    <row r="19" spans="1:9" ht="18" customHeight="1">
      <c r="A19" s="14" t="s">
        <v>17</v>
      </c>
      <c r="B19" s="35">
        <f>Bonyhád!B19+Dombóvár!B19+Paks!B19+Tamási!B19+Tolna!B19+Szekszárd!B19</f>
        <v>1362</v>
      </c>
      <c r="C19" s="36">
        <f t="shared" si="4"/>
        <v>32.3</v>
      </c>
      <c r="D19" s="37">
        <f>Bonyhád!D19+Dombóvár!D19+Paks!D19+Tamási!D19+Tolna!D19+Szekszárd!D19</f>
        <v>828</v>
      </c>
      <c r="E19" s="36">
        <f t="shared" si="5"/>
        <v>19</v>
      </c>
      <c r="F19" s="37">
        <f t="shared" si="3"/>
        <v>2190</v>
      </c>
      <c r="G19" s="38">
        <f t="shared" si="6"/>
        <v>25.5</v>
      </c>
      <c r="H19" s="1"/>
      <c r="I19" s="39"/>
    </row>
    <row r="20" spans="1:9" ht="18" customHeight="1">
      <c r="A20" s="14" t="s">
        <v>18</v>
      </c>
      <c r="B20" s="35">
        <f>Bonyhád!B20+Dombóvár!B20+Paks!B20+Tamási!B20+Tolna!B20+Szekszárd!B20</f>
        <v>67</v>
      </c>
      <c r="C20" s="36">
        <f t="shared" si="4"/>
        <v>1.6</v>
      </c>
      <c r="D20" s="37">
        <f>Bonyhád!D20+Dombóvár!D20+Paks!D20+Tamási!D20+Tolna!D20+Szekszárd!D20</f>
        <v>135</v>
      </c>
      <c r="E20" s="36">
        <f t="shared" si="5"/>
        <v>3.1</v>
      </c>
      <c r="F20" s="37">
        <f t="shared" si="3"/>
        <v>202</v>
      </c>
      <c r="G20" s="38">
        <f t="shared" si="6"/>
        <v>2.4</v>
      </c>
      <c r="H20" s="1"/>
      <c r="I20" s="39"/>
    </row>
    <row r="21" spans="1:9" ht="18" customHeight="1">
      <c r="A21" s="14" t="s">
        <v>19</v>
      </c>
      <c r="B21" s="35">
        <f>Bonyhád!B21+Dombóvár!B21+Paks!B21+Tamási!B21+Tolna!B21+Szekszárd!B21</f>
        <v>420</v>
      </c>
      <c r="C21" s="36">
        <f t="shared" si="4"/>
        <v>10</v>
      </c>
      <c r="D21" s="37">
        <f>Bonyhád!D21+Dombóvár!D21+Paks!D21+Tamási!D21+Tolna!D21+Szekszárd!D21</f>
        <v>655</v>
      </c>
      <c r="E21" s="36">
        <f t="shared" si="5"/>
        <v>15</v>
      </c>
      <c r="F21" s="37">
        <f t="shared" si="3"/>
        <v>1075</v>
      </c>
      <c r="G21" s="38">
        <f t="shared" si="6"/>
        <v>12.5</v>
      </c>
      <c r="H21" s="39"/>
      <c r="I21" s="39"/>
    </row>
    <row r="22" spans="1:9" ht="18" customHeight="1">
      <c r="A22" s="14" t="s">
        <v>20</v>
      </c>
      <c r="B22" s="35">
        <f>Bonyhád!B22+Dombóvár!B22+Paks!B22+Tamási!B22+Tolna!B22+Szekszárd!B22</f>
        <v>138</v>
      </c>
      <c r="C22" s="36">
        <f t="shared" si="4"/>
        <v>3.3</v>
      </c>
      <c r="D22" s="37">
        <f>Bonyhád!D22+Dombóvár!D22+Paks!D22+Tamási!D22+Tolna!D22+Szekszárd!D22</f>
        <v>86</v>
      </c>
      <c r="E22" s="36">
        <f t="shared" si="5"/>
        <v>2</v>
      </c>
      <c r="F22" s="37">
        <f t="shared" si="3"/>
        <v>224</v>
      </c>
      <c r="G22" s="38">
        <f t="shared" si="6"/>
        <v>2.6</v>
      </c>
      <c r="H22" s="1"/>
      <c r="I22" s="39"/>
    </row>
    <row r="23" spans="1:9" ht="18" customHeight="1">
      <c r="A23" s="14" t="s">
        <v>21</v>
      </c>
      <c r="B23" s="35">
        <f>Bonyhád!B23+Dombóvár!B23+Paks!B23+Tamási!B23+Tolna!B23+Szekszárd!B23</f>
        <v>208</v>
      </c>
      <c r="C23" s="36">
        <f t="shared" si="4"/>
        <v>4.9</v>
      </c>
      <c r="D23" s="37">
        <f>Bonyhád!D23+Dombóvár!D23+Paks!D23+Tamási!D23+Tolna!D23+Szekszárd!D23</f>
        <v>444</v>
      </c>
      <c r="E23" s="36">
        <f t="shared" si="5"/>
        <v>10.2</v>
      </c>
      <c r="F23" s="37">
        <f t="shared" si="3"/>
        <v>652</v>
      </c>
      <c r="G23" s="38">
        <f t="shared" si="6"/>
        <v>7.6</v>
      </c>
      <c r="H23" s="1"/>
      <c r="I23" s="39"/>
    </row>
    <row r="24" spans="1:9" ht="18" customHeight="1">
      <c r="A24" s="14" t="s">
        <v>22</v>
      </c>
      <c r="B24" s="35">
        <f>Bonyhád!B24+Dombóvár!B24+Paks!B24+Tamási!B24+Tolna!B24+Szekszárd!B24</f>
        <v>92</v>
      </c>
      <c r="C24" s="36">
        <f t="shared" si="4"/>
        <v>2.2</v>
      </c>
      <c r="D24" s="37">
        <f>Bonyhád!D24+Dombóvár!D24+Paks!D24+Tamási!D24+Tolna!D24+Szekszárd!D24</f>
        <v>169</v>
      </c>
      <c r="E24" s="36">
        <f t="shared" si="5"/>
        <v>3.9</v>
      </c>
      <c r="F24" s="37">
        <f t="shared" si="3"/>
        <v>261</v>
      </c>
      <c r="G24" s="38">
        <f t="shared" si="6"/>
        <v>3</v>
      </c>
      <c r="H24" s="1"/>
      <c r="I24" s="39"/>
    </row>
    <row r="25" spans="1:9" ht="18" customHeight="1">
      <c r="A25" s="27" t="s">
        <v>23</v>
      </c>
      <c r="B25" s="35">
        <f>Bonyhád!B25+Dombóvár!B25+Paks!B25+Tamási!B25+Tolna!B25+Szekszárd!B25</f>
        <v>49</v>
      </c>
      <c r="C25" s="36">
        <f t="shared" si="4"/>
        <v>1.2</v>
      </c>
      <c r="D25" s="37">
        <f>Bonyhád!D25+Dombóvár!D25+Paks!D25+Tamási!D25+Tolna!D25+Szekszárd!D25</f>
        <v>58</v>
      </c>
      <c r="E25" s="36">
        <f t="shared" si="5"/>
        <v>1.3</v>
      </c>
      <c r="F25" s="37">
        <f t="shared" si="3"/>
        <v>107</v>
      </c>
      <c r="G25" s="38">
        <f t="shared" si="6"/>
        <v>1.2</v>
      </c>
      <c r="H25" s="1"/>
      <c r="I25" s="39"/>
    </row>
    <row r="26" spans="1:9" ht="18" customHeight="1">
      <c r="A26" s="27" t="s">
        <v>12</v>
      </c>
      <c r="B26" s="35">
        <f>Bonyhád!B26+Dombóvár!B26+Paks!B26+Tamási!B26+Tolna!B26+Szekszárd!B26</f>
        <v>0</v>
      </c>
      <c r="C26" s="36">
        <f t="shared" si="4"/>
        <v>0</v>
      </c>
      <c r="D26" s="37">
        <f>Bonyhád!D26+Dombóvár!D26+Paks!D26+Tamási!D26+Tolna!D26+Szekszárd!D26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4219</v>
      </c>
      <c r="C27" s="40">
        <f>SUM(C17:C26)</f>
        <v>100.10000000000001</v>
      </c>
      <c r="D27" s="41">
        <f t="shared" si="7"/>
        <v>4362</v>
      </c>
      <c r="E27" s="40">
        <f t="shared" si="7"/>
        <v>100</v>
      </c>
      <c r="F27" s="41">
        <f t="shared" si="7"/>
        <v>8581</v>
      </c>
      <c r="G27" s="33">
        <f t="shared" si="7"/>
        <v>99.89999999999999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7" t="s">
        <v>24</v>
      </c>
      <c r="B29" s="50" t="s">
        <v>2</v>
      </c>
      <c r="C29" s="49"/>
      <c r="D29" s="50" t="s">
        <v>3</v>
      </c>
      <c r="E29" s="49"/>
      <c r="F29" s="50" t="s">
        <v>15</v>
      </c>
      <c r="G29" s="117"/>
      <c r="H29" s="1"/>
    </row>
    <row r="30" spans="1:8" ht="18" customHeight="1">
      <c r="A30" s="149"/>
      <c r="B30" s="120" t="s">
        <v>5</v>
      </c>
      <c r="C30" s="12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97</v>
      </c>
      <c r="B31" s="128">
        <f>Bonyhád!B31+Dombóvár!B31+Paks!B31+Tamási!B31+Tolna!B31+Szekszárd!B31</f>
        <v>98</v>
      </c>
      <c r="C31" s="28">
        <f>ROUND(B31/$B$43*100,1)</f>
        <v>2.3</v>
      </c>
      <c r="D31" s="29">
        <f>Bonyhád!D31+Dombóvár!D31+Paks!D31+Tamási!D31+Tolna!D31+Szekszárd!D31</f>
        <v>77</v>
      </c>
      <c r="E31" s="74">
        <f>ROUND(D31/$D$43*100,1)</f>
        <v>1.8</v>
      </c>
      <c r="F31" s="66">
        <f aca="true" t="shared" si="8" ref="F31:F40">B31+D31</f>
        <v>175</v>
      </c>
      <c r="G31" s="17">
        <f>ROUND(F31/$F$43*100,1)</f>
        <v>2</v>
      </c>
      <c r="H31" s="1"/>
    </row>
    <row r="32" spans="1:8" ht="18" customHeight="1">
      <c r="A32" s="14" t="s">
        <v>98</v>
      </c>
      <c r="B32" s="79">
        <f>Bonyhád!B32+Dombóvár!B32+Paks!B32+Tamási!B32+Tolna!B32+Szekszárd!B32</f>
        <v>84</v>
      </c>
      <c r="C32" s="65">
        <f aca="true" t="shared" si="9" ref="C32:C42">ROUND(B32/$B$43*100,1)</f>
        <v>2</v>
      </c>
      <c r="D32" s="66">
        <f>Bonyhád!D32+Dombóvár!D32+Paks!D32+Tamási!D32+Tolna!D32+Szekszárd!D32</f>
        <v>78</v>
      </c>
      <c r="E32" s="74">
        <f aca="true" t="shared" si="10" ref="E32:E42">ROUND(D32/$D$43*100,1)</f>
        <v>1.8</v>
      </c>
      <c r="F32" s="66">
        <f t="shared" si="8"/>
        <v>162</v>
      </c>
      <c r="G32" s="17">
        <f aca="true" t="shared" si="11" ref="G32:G42">ROUND(F32/$F$43*100,1)</f>
        <v>1.9</v>
      </c>
      <c r="H32" s="1"/>
    </row>
    <row r="33" spans="1:8" ht="18" customHeight="1">
      <c r="A33" s="14" t="s">
        <v>99</v>
      </c>
      <c r="B33" s="79">
        <f>Bonyhád!B33+Dombóvár!B33+Paks!B33+Tamási!B33+Tolna!B33+Szekszárd!B33</f>
        <v>682</v>
      </c>
      <c r="C33" s="65">
        <f t="shared" si="9"/>
        <v>16.2</v>
      </c>
      <c r="D33" s="66">
        <f>Bonyhád!D33+Dombóvár!D33+Paks!D33+Tamási!D33+Tolna!D33+Szekszárd!D33</f>
        <v>647</v>
      </c>
      <c r="E33" s="74">
        <f t="shared" si="10"/>
        <v>14.8</v>
      </c>
      <c r="F33" s="66">
        <f t="shared" si="8"/>
        <v>1329</v>
      </c>
      <c r="G33" s="17">
        <f t="shared" si="11"/>
        <v>15.5</v>
      </c>
      <c r="H33" s="1"/>
    </row>
    <row r="34" spans="1:8" ht="18" customHeight="1">
      <c r="A34" s="14" t="s">
        <v>100</v>
      </c>
      <c r="B34" s="79">
        <f>Bonyhád!B34+Dombóvár!B34+Paks!B34+Tamási!B34+Tolna!B34+Szekszárd!B34</f>
        <v>495</v>
      </c>
      <c r="C34" s="65">
        <f t="shared" si="9"/>
        <v>11.7</v>
      </c>
      <c r="D34" s="66">
        <f>Bonyhád!D34+Dombóvár!D34+Paks!D34+Tamási!D34+Tolna!D34+Szekszárd!D34</f>
        <v>480</v>
      </c>
      <c r="E34" s="74">
        <f t="shared" si="10"/>
        <v>11</v>
      </c>
      <c r="F34" s="66">
        <f t="shared" si="8"/>
        <v>975</v>
      </c>
      <c r="G34" s="17">
        <f t="shared" si="11"/>
        <v>11.4</v>
      </c>
      <c r="H34" s="1"/>
    </row>
    <row r="35" spans="1:8" ht="18" customHeight="1">
      <c r="A35" s="14" t="s">
        <v>101</v>
      </c>
      <c r="B35" s="79">
        <f>Bonyhád!B35+Dombóvár!B35+Paks!B35+Tamási!B35+Tolna!B35+Szekszárd!B35</f>
        <v>413</v>
      </c>
      <c r="C35" s="65">
        <f t="shared" si="9"/>
        <v>9.8</v>
      </c>
      <c r="D35" s="66">
        <f>Bonyhád!D35+Dombóvár!D35+Paks!D35+Tamási!D35+Tolna!D35+Szekszárd!D35</f>
        <v>424</v>
      </c>
      <c r="E35" s="74">
        <f t="shared" si="10"/>
        <v>9.7</v>
      </c>
      <c r="F35" s="66">
        <f t="shared" si="8"/>
        <v>837</v>
      </c>
      <c r="G35" s="17">
        <f t="shared" si="11"/>
        <v>9.8</v>
      </c>
      <c r="H35" s="1"/>
    </row>
    <row r="36" spans="1:8" ht="18" customHeight="1">
      <c r="A36" s="14" t="s">
        <v>102</v>
      </c>
      <c r="B36" s="79">
        <f>Bonyhád!B36+Dombóvár!B36+Paks!B36+Tamási!B36+Tolna!B36+Szekszárd!B36</f>
        <v>365</v>
      </c>
      <c r="C36" s="65">
        <f t="shared" si="9"/>
        <v>8.7</v>
      </c>
      <c r="D36" s="66">
        <f>Bonyhád!D36+Dombóvár!D36+Paks!D36+Tamási!D36+Tolna!D36+Szekszárd!D36</f>
        <v>523</v>
      </c>
      <c r="E36" s="74">
        <f t="shared" si="10"/>
        <v>12</v>
      </c>
      <c r="F36" s="66">
        <f t="shared" si="8"/>
        <v>888</v>
      </c>
      <c r="G36" s="17">
        <f t="shared" si="11"/>
        <v>10.3</v>
      </c>
      <c r="H36" s="1"/>
    </row>
    <row r="37" spans="1:8" ht="18" customHeight="1">
      <c r="A37" s="14" t="s">
        <v>103</v>
      </c>
      <c r="B37" s="79">
        <f>Bonyhád!B37+Dombóvár!B37+Paks!B37+Tamási!B37+Tolna!B37+Szekszárd!B37</f>
        <v>446</v>
      </c>
      <c r="C37" s="65">
        <f t="shared" si="9"/>
        <v>10.6</v>
      </c>
      <c r="D37" s="66">
        <f>Bonyhád!D37+Dombóvár!D37+Paks!D37+Tamási!D37+Tolna!D37+Szekszárd!D37</f>
        <v>531</v>
      </c>
      <c r="E37" s="74">
        <f t="shared" si="10"/>
        <v>12.2</v>
      </c>
      <c r="F37" s="66">
        <f t="shared" si="8"/>
        <v>977</v>
      </c>
      <c r="G37" s="17">
        <f t="shared" si="11"/>
        <v>11.4</v>
      </c>
      <c r="H37" s="1" t="s">
        <v>25</v>
      </c>
    </row>
    <row r="38" spans="1:8" ht="18" customHeight="1">
      <c r="A38" s="27" t="s">
        <v>104</v>
      </c>
      <c r="B38" s="79">
        <f>Bonyhád!B38+Dombóvár!B38+Paks!B38+Tamási!B38+Tolna!B38+Szekszárd!B38</f>
        <v>426</v>
      </c>
      <c r="C38" s="65">
        <f t="shared" si="9"/>
        <v>10.1</v>
      </c>
      <c r="D38" s="66">
        <f>Bonyhád!D38+Dombóvár!D38+Paks!D38+Tamási!D38+Tolna!D38+Szekszárd!D38</f>
        <v>533</v>
      </c>
      <c r="E38" s="74">
        <f t="shared" si="10"/>
        <v>12.2</v>
      </c>
      <c r="F38" s="69">
        <f t="shared" si="8"/>
        <v>959</v>
      </c>
      <c r="G38" s="17">
        <f t="shared" si="11"/>
        <v>11.2</v>
      </c>
      <c r="H38" s="1"/>
    </row>
    <row r="39" spans="1:8" ht="18" customHeight="1">
      <c r="A39" s="27" t="s">
        <v>105</v>
      </c>
      <c r="B39" s="79">
        <f>Bonyhád!B39+Dombóvár!B39+Paks!B39+Tamási!B39+Tolna!B39+Szekszárd!B39</f>
        <v>401</v>
      </c>
      <c r="C39" s="65">
        <f t="shared" si="9"/>
        <v>9.5</v>
      </c>
      <c r="D39" s="66">
        <f>Bonyhád!D39+Dombóvár!D39+Paks!D39+Tamási!D39+Tolna!D39+Szekszárd!D39</f>
        <v>438</v>
      </c>
      <c r="E39" s="74">
        <f t="shared" si="10"/>
        <v>10</v>
      </c>
      <c r="F39" s="69">
        <f t="shared" si="8"/>
        <v>839</v>
      </c>
      <c r="G39" s="17">
        <f t="shared" si="11"/>
        <v>9.8</v>
      </c>
      <c r="H39" s="1"/>
    </row>
    <row r="40" spans="1:7" ht="18" customHeight="1">
      <c r="A40" s="27" t="s">
        <v>106</v>
      </c>
      <c r="B40" s="79">
        <f>Bonyhád!B40+Dombóvár!B40+Paks!B40+Tamási!B40+Tolna!B40+Szekszárd!B40</f>
        <v>428</v>
      </c>
      <c r="C40" s="65">
        <f t="shared" si="9"/>
        <v>10.1</v>
      </c>
      <c r="D40" s="66">
        <f>Bonyhád!D40+Dombóvár!D40+Paks!D40+Tamási!D40+Tolna!D40+Szekszárd!D40</f>
        <v>400</v>
      </c>
      <c r="E40" s="74">
        <f t="shared" si="10"/>
        <v>9.2</v>
      </c>
      <c r="F40" s="69">
        <f t="shared" si="8"/>
        <v>828</v>
      </c>
      <c r="G40" s="17">
        <f t="shared" si="11"/>
        <v>9.6</v>
      </c>
    </row>
    <row r="41" spans="1:7" ht="18" customHeight="1">
      <c r="A41" s="27" t="s">
        <v>107</v>
      </c>
      <c r="B41" s="79">
        <f>Bonyhád!B41+Dombóvár!B41+Paks!B41+Tamási!B41+Tolna!B41+Szekszárd!B41</f>
        <v>379</v>
      </c>
      <c r="C41" s="65">
        <f t="shared" si="9"/>
        <v>9</v>
      </c>
      <c r="D41" s="66">
        <f>Bonyhád!D41+Dombóvár!D41+Paks!D41+Tamási!D41+Tolna!D41+Szekszárd!D41</f>
        <v>229</v>
      </c>
      <c r="E41" s="74">
        <f t="shared" si="10"/>
        <v>5.2</v>
      </c>
      <c r="F41" s="69">
        <f>B41+D41</f>
        <v>608</v>
      </c>
      <c r="G41" s="17">
        <f t="shared" si="11"/>
        <v>7.1</v>
      </c>
    </row>
    <row r="42" spans="1:7" ht="18" customHeight="1">
      <c r="A42" s="43" t="s">
        <v>108</v>
      </c>
      <c r="B42" s="79">
        <f>Bonyhád!B42+Dombóvár!B42+Paks!B42+Tamási!B42+Tolna!B42+Szekszárd!B42</f>
        <v>2</v>
      </c>
      <c r="C42" s="65">
        <f t="shared" si="9"/>
        <v>0</v>
      </c>
      <c r="D42" s="66">
        <f>Bonyhád!D42+Dombóvár!D42+Paks!D42+Tamási!D42+Tolna!D42+Szekszárd!D42</f>
        <v>2</v>
      </c>
      <c r="E42" s="74">
        <f t="shared" si="10"/>
        <v>0</v>
      </c>
      <c r="F42" s="69">
        <f>B42+D42</f>
        <v>4</v>
      </c>
      <c r="G42" s="17">
        <f t="shared" si="11"/>
        <v>0</v>
      </c>
    </row>
    <row r="43" spans="1:7" ht="18" customHeight="1">
      <c r="A43" s="45" t="s">
        <v>15</v>
      </c>
      <c r="B43" s="136">
        <f aca="true" t="shared" si="12" ref="B43:G43">SUM(B31:B42)</f>
        <v>4219</v>
      </c>
      <c r="C43" s="46">
        <f t="shared" si="12"/>
        <v>100</v>
      </c>
      <c r="D43" s="10">
        <f t="shared" si="12"/>
        <v>4362</v>
      </c>
      <c r="E43" s="33">
        <f t="shared" si="12"/>
        <v>99.9</v>
      </c>
      <c r="F43" s="10">
        <f t="shared" si="12"/>
        <v>8581</v>
      </c>
      <c r="G43" s="46">
        <f t="shared" si="12"/>
        <v>99.99999999999997</v>
      </c>
    </row>
    <row r="44" ht="18" customHeight="1"/>
    <row r="45" spans="1:7" ht="18" customHeight="1">
      <c r="A45" s="142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3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(Adattárház)'!U47+'Táblázat (Adattárház)'!U56</f>
        <v>357</v>
      </c>
      <c r="C47" s="92">
        <f aca="true" t="shared" si="13" ref="C47:C52">ROUND(B47/$B$52*100,1)</f>
        <v>8.5</v>
      </c>
      <c r="D47" s="88">
        <f>'Táblázat (Adattárház)'!V47+'Táblázat (Adattárház)'!V56</f>
        <v>378</v>
      </c>
      <c r="E47" s="89">
        <f aca="true" t="shared" si="14" ref="E47:E52">ROUND(D47/$D$52*100,1)</f>
        <v>8.7</v>
      </c>
      <c r="F47" s="29">
        <f>B47+D47</f>
        <v>735</v>
      </c>
      <c r="G47" s="28">
        <f aca="true" t="shared" si="15" ref="G47:G52">ROUND(F47/$F$52*100,1)</f>
        <v>8.6</v>
      </c>
    </row>
    <row r="48" spans="1:7" ht="18" customHeight="1">
      <c r="A48" s="52" t="s">
        <v>94</v>
      </c>
      <c r="B48" s="64">
        <f>'Táblázat (Adattárház)'!U48+'Táblázat (Adattárház)'!U49+'Táblázat (Adattárház)'!U50</f>
        <v>224</v>
      </c>
      <c r="C48" s="74">
        <f t="shared" si="13"/>
        <v>5.3</v>
      </c>
      <c r="D48" s="64">
        <f>'Táblázat (Adattárház)'!V48+'Táblázat (Adattárház)'!V49+'Táblázat (Adattárház)'!V50+'Táblázat (Adattárház)'!V51</f>
        <v>95</v>
      </c>
      <c r="E48" s="17">
        <f t="shared" si="14"/>
        <v>2.2</v>
      </c>
      <c r="F48" s="66">
        <f>B48+D48</f>
        <v>319</v>
      </c>
      <c r="G48" s="65">
        <f t="shared" si="15"/>
        <v>3.7</v>
      </c>
    </row>
    <row r="49" spans="1:7" ht="18" customHeight="1">
      <c r="A49" s="52" t="s">
        <v>78</v>
      </c>
      <c r="B49" s="64">
        <f>'Táblázat (Adattárház)'!U52</f>
        <v>7</v>
      </c>
      <c r="C49" s="74">
        <f t="shared" si="13"/>
        <v>0.2</v>
      </c>
      <c r="D49" s="64">
        <f>'Táblázat (Adattárház)'!V52</f>
        <v>6</v>
      </c>
      <c r="E49" s="17">
        <f t="shared" si="14"/>
        <v>0.1</v>
      </c>
      <c r="F49" s="66">
        <f>B49+D49</f>
        <v>13</v>
      </c>
      <c r="G49" s="65">
        <f t="shared" si="15"/>
        <v>0.2</v>
      </c>
    </row>
    <row r="50" spans="1:7" ht="18" customHeight="1">
      <c r="A50" s="52" t="s">
        <v>93</v>
      </c>
      <c r="B50" s="64">
        <f>'Táblázat (Adattárház)'!U53</f>
        <v>1514</v>
      </c>
      <c r="C50" s="74">
        <f t="shared" si="13"/>
        <v>35.9</v>
      </c>
      <c r="D50" s="64">
        <f>'Táblázat (Adattárház)'!V53</f>
        <v>1503</v>
      </c>
      <c r="E50" s="17">
        <f t="shared" si="14"/>
        <v>34.5</v>
      </c>
      <c r="F50" s="66">
        <f>B50+D50</f>
        <v>3017</v>
      </c>
      <c r="G50" s="65">
        <f t="shared" si="15"/>
        <v>35.2</v>
      </c>
    </row>
    <row r="51" spans="1:7" ht="18" customHeight="1">
      <c r="A51" s="53" t="s">
        <v>27</v>
      </c>
      <c r="B51" s="63">
        <f>'Táblázat (Adattárház)'!U54</f>
        <v>2117</v>
      </c>
      <c r="C51" s="93">
        <f t="shared" si="13"/>
        <v>50.2</v>
      </c>
      <c r="D51" s="63">
        <f>'Táblázat (Adattárház)'!V54</f>
        <v>2380</v>
      </c>
      <c r="E51" s="90">
        <f t="shared" si="14"/>
        <v>54.6</v>
      </c>
      <c r="F51" s="31">
        <f>B51+D51</f>
        <v>4497</v>
      </c>
      <c r="G51" s="30">
        <f t="shared" si="15"/>
        <v>52.4</v>
      </c>
    </row>
    <row r="52" spans="1:7" ht="18" customHeight="1">
      <c r="A52" s="61" t="s">
        <v>28</v>
      </c>
      <c r="B52" s="91">
        <f>SUM(B47:B51)</f>
        <v>4219</v>
      </c>
      <c r="C52" s="55">
        <f t="shared" si="13"/>
        <v>100</v>
      </c>
      <c r="D52" s="91">
        <f>SUM(D47:D51)</f>
        <v>4362</v>
      </c>
      <c r="E52" s="55">
        <f t="shared" si="14"/>
        <v>100</v>
      </c>
      <c r="F52" s="41">
        <f>SUM(F47:F51)</f>
        <v>8581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2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3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(Adattárház)'!U58+'Táblázat (Adattárház)'!U59</f>
        <v>2282</v>
      </c>
      <c r="C56" s="89">
        <f>ROUND(B56/$B$60*100,1)</f>
        <v>54.1</v>
      </c>
      <c r="D56" s="67">
        <f>'Táblázat (Adattárház)'!V58+'Táblázat (Adattárház)'!V59</f>
        <v>2300</v>
      </c>
      <c r="E56" s="28">
        <f>ROUND(D56/$D$60*100,1)</f>
        <v>52.7</v>
      </c>
      <c r="F56" s="67">
        <f>B56+D56</f>
        <v>4582</v>
      </c>
      <c r="G56" s="28">
        <f>ROUND(F56/$F$60*100,1)</f>
        <v>53.4</v>
      </c>
    </row>
    <row r="57" spans="1:7" ht="15.75">
      <c r="A57" s="95" t="s">
        <v>30</v>
      </c>
      <c r="B57" s="69">
        <f>'Táblázat (Adattárház)'!U60</f>
        <v>714</v>
      </c>
      <c r="C57" s="17">
        <f>ROUND(B57/$B$60*100,1)</f>
        <v>16.9</v>
      </c>
      <c r="D57" s="64">
        <f>'Táblázat (Adattárház)'!V60</f>
        <v>751</v>
      </c>
      <c r="E57" s="65">
        <f>ROUND(D57/$D$60*100,1)</f>
        <v>17.2</v>
      </c>
      <c r="F57" s="69">
        <f>B57+D57</f>
        <v>1465</v>
      </c>
      <c r="G57" s="65">
        <f>ROUND(F57/$F$60*100,1)</f>
        <v>17.1</v>
      </c>
    </row>
    <row r="58" spans="1:7" ht="15.75">
      <c r="A58" s="95" t="s">
        <v>70</v>
      </c>
      <c r="B58" s="69">
        <f>'Táblázat (Adattárház)'!U62</f>
        <v>606</v>
      </c>
      <c r="C58" s="17">
        <f>ROUND(B58/$B$60*100,1)</f>
        <v>14.4</v>
      </c>
      <c r="D58" s="64">
        <f>'Táblázat (Adattárház)'!V62</f>
        <v>617</v>
      </c>
      <c r="E58" s="65">
        <f>ROUND(D58/$D$60*100,1)</f>
        <v>14.1</v>
      </c>
      <c r="F58" s="69">
        <f>B58+D58</f>
        <v>1223</v>
      </c>
      <c r="G58" s="65">
        <f>ROUND(F58/$F$60*100,1)</f>
        <v>14.3</v>
      </c>
    </row>
    <row r="59" spans="1:7" ht="15.75">
      <c r="A59" s="52" t="s">
        <v>31</v>
      </c>
      <c r="B59" s="68">
        <f>'Táblázat (Adattárház)'!U63</f>
        <v>617</v>
      </c>
      <c r="C59" s="90">
        <f>ROUND(B59/$B$60*100,1)</f>
        <v>14.6</v>
      </c>
      <c r="D59" s="63">
        <f>'Táblázat (Adattárház)'!V63</f>
        <v>694</v>
      </c>
      <c r="E59" s="30">
        <f>ROUND(D59/$D$60*100,1)</f>
        <v>15.9</v>
      </c>
      <c r="F59" s="68">
        <f>B59+D59</f>
        <v>1311</v>
      </c>
      <c r="G59" s="30">
        <f>ROUND(F59/$F$60*100,1)</f>
        <v>15.3</v>
      </c>
    </row>
    <row r="60" spans="1:7" ht="15.75">
      <c r="A60" s="61" t="s">
        <v>15</v>
      </c>
      <c r="B60" s="91">
        <f>SUM(B56:B59)</f>
        <v>4219</v>
      </c>
      <c r="C60" s="62">
        <f>ROUND(B60/$B$60*100,1)</f>
        <v>100</v>
      </c>
      <c r="D60" s="54">
        <f>SUM(D56:D59)</f>
        <v>4362</v>
      </c>
      <c r="E60" s="62">
        <f>ROUND(D60/$D$60*100,1)</f>
        <v>100</v>
      </c>
      <c r="F60" s="54">
        <f>SUM(F56:F59)</f>
        <v>8581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1" manualBreakCount="1">
    <brk id="4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120" zoomScaleSheetLayoutView="12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2" sqref="B72"/>
    </sheetView>
  </sheetViews>
  <sheetFormatPr defaultColWidth="9.00390625" defaultRowHeight="15.75"/>
  <cols>
    <col min="1" max="1" width="10.75390625" style="70" customWidth="1"/>
    <col min="2" max="2" width="19.00390625" style="70" customWidth="1"/>
    <col min="3" max="3" width="7.375" style="106" customWidth="1"/>
    <col min="4" max="5" width="4.75390625" style="107" customWidth="1"/>
    <col min="6" max="6" width="5.75390625" style="106" customWidth="1"/>
    <col min="7" max="7" width="5.75390625" style="107" customWidth="1"/>
    <col min="8" max="8" width="6.375" style="107" customWidth="1"/>
    <col min="9" max="9" width="5.125" style="106" customWidth="1"/>
    <col min="10" max="10" width="5.125" style="107" customWidth="1"/>
    <col min="11" max="11" width="5.75390625" style="107" customWidth="1"/>
    <col min="12" max="12" width="6.375" style="106" customWidth="1"/>
    <col min="13" max="13" width="5.375" style="107" customWidth="1"/>
    <col min="14" max="14" width="6.00390625" style="107" customWidth="1"/>
    <col min="15" max="15" width="6.50390625" style="106" customWidth="1"/>
    <col min="16" max="16" width="6.00390625" style="107" customWidth="1"/>
    <col min="17" max="17" width="6.875" style="107" customWidth="1"/>
    <col min="18" max="18" width="6.50390625" style="106" customWidth="1"/>
    <col min="19" max="19" width="6.25390625" style="107" customWidth="1"/>
    <col min="20" max="20" width="6.625" style="107" customWidth="1"/>
    <col min="21" max="21" width="7.50390625" style="72" customWidth="1"/>
    <col min="22" max="22" width="7.25390625" style="71" customWidth="1"/>
    <col min="23" max="23" width="7.50390625" style="71" customWidth="1"/>
    <col min="24" max="16384" width="8.00390625" style="70" customWidth="1"/>
  </cols>
  <sheetData>
    <row r="1" spans="1:23" ht="15.75" customHeight="1">
      <c r="A1" s="150" t="s">
        <v>33</v>
      </c>
      <c r="B1" s="151"/>
      <c r="C1" s="165" t="s">
        <v>34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7"/>
    </row>
    <row r="2" spans="1:23" ht="15.75">
      <c r="A2" s="152"/>
      <c r="B2" s="141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ht="19.5" customHeight="1">
      <c r="A3" s="152"/>
      <c r="B3" s="141"/>
      <c r="C3" s="164" t="s">
        <v>71</v>
      </c>
      <c r="D3" s="164"/>
      <c r="E3" s="164"/>
      <c r="F3" s="164" t="s">
        <v>72</v>
      </c>
      <c r="G3" s="164"/>
      <c r="H3" s="164"/>
      <c r="I3" s="164" t="s">
        <v>73</v>
      </c>
      <c r="J3" s="164"/>
      <c r="K3" s="164"/>
      <c r="L3" s="164" t="s">
        <v>74</v>
      </c>
      <c r="M3" s="164"/>
      <c r="N3" s="164"/>
      <c r="O3" s="164" t="s">
        <v>75</v>
      </c>
      <c r="P3" s="164"/>
      <c r="Q3" s="164"/>
      <c r="R3" s="164" t="s">
        <v>96</v>
      </c>
      <c r="S3" s="164"/>
      <c r="T3" s="164"/>
      <c r="U3" s="164" t="s">
        <v>76</v>
      </c>
      <c r="V3" s="164"/>
      <c r="W3" s="164"/>
    </row>
    <row r="4" spans="1:23" ht="15.75">
      <c r="A4" s="153"/>
      <c r="B4" s="154"/>
      <c r="C4" s="112" t="s">
        <v>35</v>
      </c>
      <c r="D4" s="112" t="s">
        <v>36</v>
      </c>
      <c r="E4" s="112" t="s">
        <v>37</v>
      </c>
      <c r="F4" s="112" t="s">
        <v>35</v>
      </c>
      <c r="G4" s="112" t="s">
        <v>36</v>
      </c>
      <c r="H4" s="112" t="s">
        <v>37</v>
      </c>
      <c r="I4" s="112" t="s">
        <v>35</v>
      </c>
      <c r="J4" s="112" t="s">
        <v>36</v>
      </c>
      <c r="K4" s="112" t="s">
        <v>37</v>
      </c>
      <c r="L4" s="112" t="s">
        <v>35</v>
      </c>
      <c r="M4" s="112" t="s">
        <v>36</v>
      </c>
      <c r="N4" s="112" t="s">
        <v>37</v>
      </c>
      <c r="O4" s="112" t="s">
        <v>35</v>
      </c>
      <c r="P4" s="112" t="s">
        <v>36</v>
      </c>
      <c r="Q4" s="112" t="s">
        <v>37</v>
      </c>
      <c r="R4" s="112" t="s">
        <v>35</v>
      </c>
      <c r="S4" s="112" t="s">
        <v>36</v>
      </c>
      <c r="T4" s="112" t="s">
        <v>37</v>
      </c>
      <c r="U4" s="112" t="s">
        <v>35</v>
      </c>
      <c r="V4" s="112" t="s">
        <v>36</v>
      </c>
      <c r="W4" s="112" t="s">
        <v>37</v>
      </c>
    </row>
    <row r="5" spans="1:23" ht="15.75">
      <c r="A5" s="155" t="s">
        <v>38</v>
      </c>
      <c r="B5" s="103" t="s">
        <v>39</v>
      </c>
      <c r="C5" s="122">
        <v>188</v>
      </c>
      <c r="D5" s="122">
        <v>143</v>
      </c>
      <c r="E5" s="123">
        <v>331</v>
      </c>
      <c r="F5" s="122">
        <v>345</v>
      </c>
      <c r="G5" s="122">
        <v>214</v>
      </c>
      <c r="H5" s="123">
        <v>559</v>
      </c>
      <c r="I5" s="122">
        <v>275</v>
      </c>
      <c r="J5" s="122">
        <v>229</v>
      </c>
      <c r="K5" s="123">
        <v>504</v>
      </c>
      <c r="L5" s="122">
        <v>334</v>
      </c>
      <c r="M5" s="122">
        <v>206</v>
      </c>
      <c r="N5" s="123">
        <v>540</v>
      </c>
      <c r="O5" s="122">
        <v>372</v>
      </c>
      <c r="P5" s="122">
        <v>253</v>
      </c>
      <c r="Q5" s="123">
        <v>625</v>
      </c>
      <c r="R5" s="122">
        <v>122</v>
      </c>
      <c r="S5" s="122">
        <v>84</v>
      </c>
      <c r="T5" s="123">
        <v>206</v>
      </c>
      <c r="U5" s="124">
        <v>1636</v>
      </c>
      <c r="V5" s="124">
        <v>1129</v>
      </c>
      <c r="W5" s="124">
        <v>2765</v>
      </c>
    </row>
    <row r="6" spans="1:23" ht="15.75">
      <c r="A6" s="156"/>
      <c r="B6" s="103" t="s">
        <v>40</v>
      </c>
      <c r="C6" s="122">
        <v>91</v>
      </c>
      <c r="D6" s="122">
        <v>152</v>
      </c>
      <c r="E6" s="123">
        <v>243</v>
      </c>
      <c r="F6" s="122">
        <v>155</v>
      </c>
      <c r="G6" s="122">
        <v>172</v>
      </c>
      <c r="H6" s="123">
        <v>327</v>
      </c>
      <c r="I6" s="122">
        <v>226</v>
      </c>
      <c r="J6" s="122">
        <v>376</v>
      </c>
      <c r="K6" s="123">
        <v>602</v>
      </c>
      <c r="L6" s="122">
        <v>120</v>
      </c>
      <c r="M6" s="122">
        <v>207</v>
      </c>
      <c r="N6" s="123">
        <v>327</v>
      </c>
      <c r="O6" s="122">
        <v>378</v>
      </c>
      <c r="P6" s="122">
        <v>415</v>
      </c>
      <c r="Q6" s="123">
        <v>793</v>
      </c>
      <c r="R6" s="122">
        <v>98</v>
      </c>
      <c r="S6" s="122">
        <v>173</v>
      </c>
      <c r="T6" s="123">
        <v>271</v>
      </c>
      <c r="U6" s="124">
        <v>1068</v>
      </c>
      <c r="V6" s="124">
        <v>1495</v>
      </c>
      <c r="W6" s="124">
        <v>2563</v>
      </c>
    </row>
    <row r="7" spans="1:23" ht="15.75">
      <c r="A7" s="156"/>
      <c r="B7" s="103" t="s">
        <v>41</v>
      </c>
      <c r="C7" s="122">
        <v>86</v>
      </c>
      <c r="D7" s="122">
        <v>84</v>
      </c>
      <c r="E7" s="123">
        <v>170</v>
      </c>
      <c r="F7" s="122">
        <v>229</v>
      </c>
      <c r="G7" s="122">
        <v>211</v>
      </c>
      <c r="H7" s="123">
        <v>440</v>
      </c>
      <c r="I7" s="122">
        <v>190</v>
      </c>
      <c r="J7" s="122">
        <v>204</v>
      </c>
      <c r="K7" s="123">
        <v>394</v>
      </c>
      <c r="L7" s="122">
        <v>281</v>
      </c>
      <c r="M7" s="122">
        <v>268</v>
      </c>
      <c r="N7" s="123">
        <v>549</v>
      </c>
      <c r="O7" s="122">
        <v>216</v>
      </c>
      <c r="P7" s="122">
        <v>105</v>
      </c>
      <c r="Q7" s="123">
        <v>321</v>
      </c>
      <c r="R7" s="122">
        <v>132</v>
      </c>
      <c r="S7" s="122">
        <v>57</v>
      </c>
      <c r="T7" s="123">
        <v>189</v>
      </c>
      <c r="U7" s="124">
        <v>1134</v>
      </c>
      <c r="V7" s="124">
        <v>929</v>
      </c>
      <c r="W7" s="124">
        <v>2063</v>
      </c>
    </row>
    <row r="8" spans="1:23" ht="15.75">
      <c r="A8" s="157"/>
      <c r="B8" s="108" t="s">
        <v>38</v>
      </c>
      <c r="C8" s="122">
        <v>365</v>
      </c>
      <c r="D8" s="122">
        <v>379</v>
      </c>
      <c r="E8" s="123">
        <v>744</v>
      </c>
      <c r="F8" s="122">
        <v>729</v>
      </c>
      <c r="G8" s="122">
        <v>597</v>
      </c>
      <c r="H8" s="123">
        <v>1326</v>
      </c>
      <c r="I8" s="122">
        <v>691</v>
      </c>
      <c r="J8" s="122">
        <v>809</v>
      </c>
      <c r="K8" s="123">
        <v>1500</v>
      </c>
      <c r="L8" s="122">
        <v>735</v>
      </c>
      <c r="M8" s="122">
        <v>681</v>
      </c>
      <c r="N8" s="123">
        <v>1416</v>
      </c>
      <c r="O8" s="122">
        <v>966</v>
      </c>
      <c r="P8" s="122">
        <v>773</v>
      </c>
      <c r="Q8" s="123">
        <v>1739</v>
      </c>
      <c r="R8" s="122">
        <v>352</v>
      </c>
      <c r="S8" s="122">
        <v>314</v>
      </c>
      <c r="T8" s="123">
        <v>666</v>
      </c>
      <c r="U8" s="124">
        <v>3838</v>
      </c>
      <c r="V8" s="124">
        <v>3553</v>
      </c>
      <c r="W8" s="124">
        <v>7391</v>
      </c>
    </row>
    <row r="9" spans="1:23" ht="15.75">
      <c r="A9" s="155" t="s">
        <v>42</v>
      </c>
      <c r="B9" s="103" t="s">
        <v>43</v>
      </c>
      <c r="C9" s="125"/>
      <c r="D9" s="122">
        <v>1</v>
      </c>
      <c r="E9" s="123">
        <v>1</v>
      </c>
      <c r="F9" s="125">
        <v>1</v>
      </c>
      <c r="G9" s="125"/>
      <c r="H9" s="126">
        <v>1</v>
      </c>
      <c r="I9" s="125"/>
      <c r="J9" s="125"/>
      <c r="K9" s="126"/>
      <c r="L9" s="125"/>
      <c r="M9" s="125"/>
      <c r="N9" s="126"/>
      <c r="O9" s="122"/>
      <c r="P9" s="122">
        <v>1</v>
      </c>
      <c r="Q9" s="123">
        <v>1</v>
      </c>
      <c r="R9" s="125"/>
      <c r="S9" s="125"/>
      <c r="T9" s="126"/>
      <c r="U9" s="124">
        <v>1</v>
      </c>
      <c r="V9" s="124">
        <v>2</v>
      </c>
      <c r="W9" s="124">
        <v>3</v>
      </c>
    </row>
    <row r="10" spans="1:23" ht="15.75">
      <c r="A10" s="156"/>
      <c r="B10" s="103" t="s">
        <v>44</v>
      </c>
      <c r="C10" s="122">
        <v>4</v>
      </c>
      <c r="D10" s="122">
        <v>2</v>
      </c>
      <c r="E10" s="123">
        <v>6</v>
      </c>
      <c r="F10" s="122">
        <v>2</v>
      </c>
      <c r="G10" s="125">
        <v>1</v>
      </c>
      <c r="H10" s="123">
        <v>3</v>
      </c>
      <c r="I10" s="122">
        <v>10</v>
      </c>
      <c r="J10" s="122">
        <v>4</v>
      </c>
      <c r="K10" s="123">
        <v>14</v>
      </c>
      <c r="L10" s="122">
        <v>7</v>
      </c>
      <c r="M10" s="122">
        <v>4</v>
      </c>
      <c r="N10" s="123">
        <v>11</v>
      </c>
      <c r="O10" s="122">
        <v>6</v>
      </c>
      <c r="P10" s="122">
        <v>4</v>
      </c>
      <c r="Q10" s="123">
        <v>10</v>
      </c>
      <c r="R10" s="122">
        <v>2</v>
      </c>
      <c r="S10" s="122">
        <v>1</v>
      </c>
      <c r="T10" s="123">
        <v>3</v>
      </c>
      <c r="U10" s="124">
        <v>31</v>
      </c>
      <c r="V10" s="124">
        <v>16</v>
      </c>
      <c r="W10" s="124">
        <v>47</v>
      </c>
    </row>
    <row r="11" spans="1:23" ht="15.75">
      <c r="A11" s="156"/>
      <c r="B11" s="103" t="s">
        <v>45</v>
      </c>
      <c r="C11" s="122">
        <v>7</v>
      </c>
      <c r="D11" s="122">
        <v>6</v>
      </c>
      <c r="E11" s="123">
        <v>13</v>
      </c>
      <c r="F11" s="122">
        <v>24</v>
      </c>
      <c r="G11" s="122">
        <v>13</v>
      </c>
      <c r="H11" s="123">
        <v>37</v>
      </c>
      <c r="I11" s="122">
        <v>7</v>
      </c>
      <c r="J11" s="122">
        <v>9</v>
      </c>
      <c r="K11" s="123">
        <v>16</v>
      </c>
      <c r="L11" s="122">
        <v>11</v>
      </c>
      <c r="M11" s="122">
        <v>10</v>
      </c>
      <c r="N11" s="123">
        <v>21</v>
      </c>
      <c r="O11" s="122">
        <v>15</v>
      </c>
      <c r="P11" s="122">
        <v>9</v>
      </c>
      <c r="Q11" s="123">
        <v>24</v>
      </c>
      <c r="R11" s="122">
        <v>3</v>
      </c>
      <c r="S11" s="122">
        <v>3</v>
      </c>
      <c r="T11" s="123">
        <v>6</v>
      </c>
      <c r="U11" s="124">
        <v>67</v>
      </c>
      <c r="V11" s="124">
        <v>50</v>
      </c>
      <c r="W11" s="124">
        <v>117</v>
      </c>
    </row>
    <row r="12" spans="1:23" ht="15.75">
      <c r="A12" s="156"/>
      <c r="B12" s="103" t="s">
        <v>46</v>
      </c>
      <c r="C12" s="122">
        <v>26</v>
      </c>
      <c r="D12" s="122">
        <v>56</v>
      </c>
      <c r="E12" s="123">
        <v>82</v>
      </c>
      <c r="F12" s="122">
        <v>46</v>
      </c>
      <c r="G12" s="122">
        <v>103</v>
      </c>
      <c r="H12" s="123">
        <v>149</v>
      </c>
      <c r="I12" s="122">
        <v>32</v>
      </c>
      <c r="J12" s="122">
        <v>144</v>
      </c>
      <c r="K12" s="123">
        <v>176</v>
      </c>
      <c r="L12" s="122">
        <v>11</v>
      </c>
      <c r="M12" s="122">
        <v>46</v>
      </c>
      <c r="N12" s="123">
        <v>57</v>
      </c>
      <c r="O12" s="122">
        <v>82</v>
      </c>
      <c r="P12" s="122">
        <v>175</v>
      </c>
      <c r="Q12" s="123">
        <v>257</v>
      </c>
      <c r="R12" s="122">
        <v>17</v>
      </c>
      <c r="S12" s="122">
        <v>45</v>
      </c>
      <c r="T12" s="123">
        <v>62</v>
      </c>
      <c r="U12" s="124">
        <v>214</v>
      </c>
      <c r="V12" s="124">
        <v>569</v>
      </c>
      <c r="W12" s="124">
        <v>783</v>
      </c>
    </row>
    <row r="13" spans="1:23" ht="15.75">
      <c r="A13" s="156"/>
      <c r="B13" s="103" t="s">
        <v>47</v>
      </c>
      <c r="C13" s="122">
        <v>3</v>
      </c>
      <c r="D13" s="122">
        <v>2</v>
      </c>
      <c r="E13" s="123">
        <v>5</v>
      </c>
      <c r="F13" s="122">
        <v>18</v>
      </c>
      <c r="G13" s="122">
        <v>36</v>
      </c>
      <c r="H13" s="123">
        <v>54</v>
      </c>
      <c r="I13" s="122">
        <v>3</v>
      </c>
      <c r="J13" s="122">
        <v>34</v>
      </c>
      <c r="K13" s="123">
        <v>37</v>
      </c>
      <c r="L13" s="122">
        <v>5</v>
      </c>
      <c r="M13" s="122">
        <v>10</v>
      </c>
      <c r="N13" s="123">
        <v>15</v>
      </c>
      <c r="O13" s="122">
        <v>26</v>
      </c>
      <c r="P13" s="122">
        <v>56</v>
      </c>
      <c r="Q13" s="123">
        <v>82</v>
      </c>
      <c r="R13" s="122">
        <v>5</v>
      </c>
      <c r="S13" s="122">
        <v>20</v>
      </c>
      <c r="T13" s="123">
        <v>25</v>
      </c>
      <c r="U13" s="124">
        <v>60</v>
      </c>
      <c r="V13" s="124">
        <v>158</v>
      </c>
      <c r="W13" s="124">
        <v>218</v>
      </c>
    </row>
    <row r="14" spans="1:23" ht="15.75">
      <c r="A14" s="157"/>
      <c r="B14" s="108" t="s">
        <v>42</v>
      </c>
      <c r="C14" s="122">
        <v>29</v>
      </c>
      <c r="D14" s="122">
        <v>58</v>
      </c>
      <c r="E14" s="123">
        <v>87</v>
      </c>
      <c r="F14" s="122">
        <v>64</v>
      </c>
      <c r="G14" s="122">
        <v>139</v>
      </c>
      <c r="H14" s="123">
        <v>203</v>
      </c>
      <c r="I14" s="122">
        <v>35</v>
      </c>
      <c r="J14" s="122">
        <v>178</v>
      </c>
      <c r="K14" s="123">
        <v>213</v>
      </c>
      <c r="L14" s="122">
        <v>16</v>
      </c>
      <c r="M14" s="122">
        <v>56</v>
      </c>
      <c r="N14" s="123">
        <v>72</v>
      </c>
      <c r="O14" s="122">
        <v>108</v>
      </c>
      <c r="P14" s="122">
        <v>231</v>
      </c>
      <c r="Q14" s="123">
        <v>339</v>
      </c>
      <c r="R14" s="122">
        <v>22</v>
      </c>
      <c r="S14" s="122">
        <v>65</v>
      </c>
      <c r="T14" s="123">
        <v>87</v>
      </c>
      <c r="U14" s="124">
        <v>274</v>
      </c>
      <c r="V14" s="124">
        <v>727</v>
      </c>
      <c r="W14" s="124">
        <v>1001</v>
      </c>
    </row>
    <row r="15" spans="1:23" ht="15.75">
      <c r="A15" s="155"/>
      <c r="B15" s="103" t="s">
        <v>89</v>
      </c>
      <c r="C15" s="122">
        <v>11</v>
      </c>
      <c r="D15" s="122">
        <v>9</v>
      </c>
      <c r="E15" s="123">
        <v>20</v>
      </c>
      <c r="F15" s="122">
        <v>27</v>
      </c>
      <c r="G15" s="122">
        <v>14</v>
      </c>
      <c r="H15" s="123">
        <v>41</v>
      </c>
      <c r="I15" s="122">
        <v>17</v>
      </c>
      <c r="J15" s="122">
        <v>13</v>
      </c>
      <c r="K15" s="123">
        <v>30</v>
      </c>
      <c r="L15" s="122">
        <v>18</v>
      </c>
      <c r="M15" s="122">
        <v>14</v>
      </c>
      <c r="N15" s="123">
        <v>32</v>
      </c>
      <c r="O15" s="122">
        <v>21</v>
      </c>
      <c r="P15" s="122">
        <v>14</v>
      </c>
      <c r="Q15" s="123">
        <v>35</v>
      </c>
      <c r="R15" s="122">
        <v>5</v>
      </c>
      <c r="S15" s="122">
        <v>4</v>
      </c>
      <c r="T15" s="123">
        <v>9</v>
      </c>
      <c r="U15" s="124">
        <v>99</v>
      </c>
      <c r="V15" s="124">
        <v>68</v>
      </c>
      <c r="W15" s="124">
        <v>167</v>
      </c>
    </row>
    <row r="16" spans="1:23" ht="15.75">
      <c r="A16" s="157"/>
      <c r="B16" s="108" t="s">
        <v>48</v>
      </c>
      <c r="C16" s="125"/>
      <c r="D16" s="125"/>
      <c r="E16" s="126"/>
      <c r="F16" s="122">
        <v>6</v>
      </c>
      <c r="G16" s="122">
        <v>8</v>
      </c>
      <c r="H16" s="123">
        <v>14</v>
      </c>
      <c r="I16" s="122">
        <v>1</v>
      </c>
      <c r="J16" s="122">
        <v>3</v>
      </c>
      <c r="K16" s="123">
        <v>4</v>
      </c>
      <c r="L16" s="122"/>
      <c r="M16" s="122"/>
      <c r="N16" s="123"/>
      <c r="O16" s="125"/>
      <c r="P16" s="122">
        <v>2</v>
      </c>
      <c r="Q16" s="123">
        <v>2</v>
      </c>
      <c r="R16" s="122">
        <v>1</v>
      </c>
      <c r="S16" s="122">
        <v>1</v>
      </c>
      <c r="T16" s="123">
        <v>2</v>
      </c>
      <c r="U16" s="124">
        <v>8</v>
      </c>
      <c r="V16" s="124">
        <v>14</v>
      </c>
      <c r="W16" s="124">
        <v>22</v>
      </c>
    </row>
    <row r="17" spans="1:23" ht="15.75">
      <c r="A17" s="98" t="s">
        <v>48</v>
      </c>
      <c r="B17" s="109" t="s">
        <v>48</v>
      </c>
      <c r="C17" s="125"/>
      <c r="D17" s="125"/>
      <c r="E17" s="126"/>
      <c r="F17" s="122">
        <v>6</v>
      </c>
      <c r="G17" s="122">
        <v>8</v>
      </c>
      <c r="H17" s="123">
        <v>14</v>
      </c>
      <c r="I17" s="122">
        <v>1</v>
      </c>
      <c r="J17" s="122">
        <v>3</v>
      </c>
      <c r="K17" s="123">
        <v>4</v>
      </c>
      <c r="L17" s="122"/>
      <c r="M17" s="122"/>
      <c r="N17" s="123"/>
      <c r="O17" s="125"/>
      <c r="P17" s="122">
        <v>2</v>
      </c>
      <c r="Q17" s="123">
        <v>2</v>
      </c>
      <c r="R17" s="122">
        <v>1</v>
      </c>
      <c r="S17" s="122">
        <v>1</v>
      </c>
      <c r="T17" s="123">
        <v>2</v>
      </c>
      <c r="U17" s="124">
        <v>8</v>
      </c>
      <c r="V17" s="124">
        <v>14</v>
      </c>
      <c r="W17" s="124">
        <v>22</v>
      </c>
    </row>
    <row r="18" spans="1:23" ht="15.75">
      <c r="A18" s="168" t="s">
        <v>1</v>
      </c>
      <c r="B18" s="169"/>
      <c r="C18" s="124">
        <v>405</v>
      </c>
      <c r="D18" s="124">
        <v>446</v>
      </c>
      <c r="E18" s="124">
        <v>851</v>
      </c>
      <c r="F18" s="124">
        <v>826</v>
      </c>
      <c r="G18" s="124">
        <v>758</v>
      </c>
      <c r="H18" s="124">
        <v>1584</v>
      </c>
      <c r="I18" s="124">
        <v>744</v>
      </c>
      <c r="J18" s="124">
        <v>1003</v>
      </c>
      <c r="K18" s="124">
        <v>1747</v>
      </c>
      <c r="L18" s="124">
        <v>769</v>
      </c>
      <c r="M18" s="124">
        <v>751</v>
      </c>
      <c r="N18" s="124">
        <v>1520</v>
      </c>
      <c r="O18" s="124">
        <v>1095</v>
      </c>
      <c r="P18" s="124">
        <v>1020</v>
      </c>
      <c r="Q18" s="124">
        <v>2115</v>
      </c>
      <c r="R18" s="124">
        <v>380</v>
      </c>
      <c r="S18" s="124">
        <v>384</v>
      </c>
      <c r="T18" s="124">
        <v>764</v>
      </c>
      <c r="U18" s="124">
        <v>4219</v>
      </c>
      <c r="V18" s="124">
        <v>4362</v>
      </c>
      <c r="W18" s="124">
        <v>8581</v>
      </c>
    </row>
    <row r="19" spans="1:23" ht="15.75">
      <c r="A19" s="155" t="s">
        <v>49</v>
      </c>
      <c r="B19" s="103" t="s">
        <v>50</v>
      </c>
      <c r="C19" s="122">
        <v>9</v>
      </c>
      <c r="D19" s="122">
        <v>18</v>
      </c>
      <c r="E19" s="123">
        <v>27</v>
      </c>
      <c r="F19" s="122">
        <v>29</v>
      </c>
      <c r="G19" s="122">
        <v>40</v>
      </c>
      <c r="H19" s="123">
        <v>69</v>
      </c>
      <c r="I19" s="122">
        <v>55</v>
      </c>
      <c r="J19" s="122">
        <v>61</v>
      </c>
      <c r="K19" s="123">
        <v>116</v>
      </c>
      <c r="L19" s="122">
        <v>46</v>
      </c>
      <c r="M19" s="122">
        <v>51</v>
      </c>
      <c r="N19" s="123">
        <v>97</v>
      </c>
      <c r="O19" s="122">
        <v>50</v>
      </c>
      <c r="P19" s="122">
        <v>54</v>
      </c>
      <c r="Q19" s="123">
        <v>104</v>
      </c>
      <c r="R19" s="122">
        <v>23</v>
      </c>
      <c r="S19" s="122">
        <v>25</v>
      </c>
      <c r="T19" s="123">
        <v>48</v>
      </c>
      <c r="U19" s="124">
        <v>212</v>
      </c>
      <c r="V19" s="124">
        <v>249</v>
      </c>
      <c r="W19" s="124">
        <v>461</v>
      </c>
    </row>
    <row r="20" spans="1:23" ht="15.75">
      <c r="A20" s="156"/>
      <c r="B20" s="103" t="s">
        <v>51</v>
      </c>
      <c r="C20" s="122">
        <v>134</v>
      </c>
      <c r="D20" s="122">
        <v>152</v>
      </c>
      <c r="E20" s="123">
        <v>286</v>
      </c>
      <c r="F20" s="122">
        <v>291</v>
      </c>
      <c r="G20" s="122">
        <v>268</v>
      </c>
      <c r="H20" s="123">
        <v>559</v>
      </c>
      <c r="I20" s="122">
        <v>312</v>
      </c>
      <c r="J20" s="122">
        <v>388</v>
      </c>
      <c r="K20" s="123">
        <v>700</v>
      </c>
      <c r="L20" s="122">
        <v>324</v>
      </c>
      <c r="M20" s="122">
        <v>356</v>
      </c>
      <c r="N20" s="123">
        <v>680</v>
      </c>
      <c r="O20" s="122">
        <v>432</v>
      </c>
      <c r="P20" s="122">
        <v>400</v>
      </c>
      <c r="Q20" s="123">
        <v>832</v>
      </c>
      <c r="R20" s="122">
        <v>178</v>
      </c>
      <c r="S20" s="122">
        <v>174</v>
      </c>
      <c r="T20" s="123">
        <v>352</v>
      </c>
      <c r="U20" s="124">
        <v>1671</v>
      </c>
      <c r="V20" s="124">
        <v>1738</v>
      </c>
      <c r="W20" s="124">
        <v>3409</v>
      </c>
    </row>
    <row r="21" spans="1:23" ht="15.75">
      <c r="A21" s="157"/>
      <c r="B21" s="108" t="s">
        <v>49</v>
      </c>
      <c r="C21" s="122">
        <v>143</v>
      </c>
      <c r="D21" s="122">
        <v>170</v>
      </c>
      <c r="E21" s="123">
        <v>313</v>
      </c>
      <c r="F21" s="122">
        <v>320</v>
      </c>
      <c r="G21" s="122">
        <v>308</v>
      </c>
      <c r="H21" s="123">
        <v>628</v>
      </c>
      <c r="I21" s="122">
        <v>367</v>
      </c>
      <c r="J21" s="122">
        <v>449</v>
      </c>
      <c r="K21" s="123">
        <v>816</v>
      </c>
      <c r="L21" s="122">
        <v>370</v>
      </c>
      <c r="M21" s="122">
        <v>407</v>
      </c>
      <c r="N21" s="123">
        <v>777</v>
      </c>
      <c r="O21" s="122">
        <v>482</v>
      </c>
      <c r="P21" s="122">
        <v>454</v>
      </c>
      <c r="Q21" s="123">
        <v>936</v>
      </c>
      <c r="R21" s="122">
        <v>201</v>
      </c>
      <c r="S21" s="122">
        <v>199</v>
      </c>
      <c r="T21" s="123">
        <v>400</v>
      </c>
      <c r="U21" s="124">
        <v>1883</v>
      </c>
      <c r="V21" s="124">
        <v>1987</v>
      </c>
      <c r="W21" s="124">
        <v>3870</v>
      </c>
    </row>
    <row r="22" spans="1:23" ht="15.75">
      <c r="A22" s="155" t="s">
        <v>52</v>
      </c>
      <c r="B22" s="103" t="s">
        <v>53</v>
      </c>
      <c r="C22" s="122">
        <v>136</v>
      </c>
      <c r="D22" s="122">
        <v>112</v>
      </c>
      <c r="E22" s="123">
        <v>248</v>
      </c>
      <c r="F22" s="122">
        <v>297</v>
      </c>
      <c r="G22" s="122">
        <v>153</v>
      </c>
      <c r="H22" s="123">
        <v>450</v>
      </c>
      <c r="I22" s="122">
        <v>201</v>
      </c>
      <c r="J22" s="122">
        <v>179</v>
      </c>
      <c r="K22" s="123">
        <v>380</v>
      </c>
      <c r="L22" s="122">
        <v>282</v>
      </c>
      <c r="M22" s="122">
        <v>150</v>
      </c>
      <c r="N22" s="123">
        <v>432</v>
      </c>
      <c r="O22" s="122">
        <v>332</v>
      </c>
      <c r="P22" s="122">
        <v>177</v>
      </c>
      <c r="Q22" s="123">
        <v>509</v>
      </c>
      <c r="R22" s="122">
        <v>114</v>
      </c>
      <c r="S22" s="122">
        <v>57</v>
      </c>
      <c r="T22" s="123">
        <v>171</v>
      </c>
      <c r="U22" s="124">
        <v>1362</v>
      </c>
      <c r="V22" s="124">
        <v>828</v>
      </c>
      <c r="W22" s="124">
        <v>2190</v>
      </c>
    </row>
    <row r="23" spans="1:23" ht="15.75">
      <c r="A23" s="156"/>
      <c r="B23" s="103" t="s">
        <v>54</v>
      </c>
      <c r="C23" s="122">
        <v>1</v>
      </c>
      <c r="D23" s="122">
        <v>11</v>
      </c>
      <c r="E23" s="123">
        <v>12</v>
      </c>
      <c r="F23" s="122">
        <v>5</v>
      </c>
      <c r="G23" s="122">
        <v>15</v>
      </c>
      <c r="H23" s="123">
        <v>20</v>
      </c>
      <c r="I23" s="122">
        <v>29</v>
      </c>
      <c r="J23" s="122">
        <v>46</v>
      </c>
      <c r="K23" s="123">
        <v>75</v>
      </c>
      <c r="L23" s="122">
        <v>10</v>
      </c>
      <c r="M23" s="122">
        <v>23</v>
      </c>
      <c r="N23" s="123">
        <v>33</v>
      </c>
      <c r="O23" s="122">
        <v>19</v>
      </c>
      <c r="P23" s="122">
        <v>31</v>
      </c>
      <c r="Q23" s="123">
        <v>50</v>
      </c>
      <c r="R23" s="122">
        <v>3</v>
      </c>
      <c r="S23" s="122">
        <v>9</v>
      </c>
      <c r="T23" s="123">
        <v>12</v>
      </c>
      <c r="U23" s="124">
        <v>67</v>
      </c>
      <c r="V23" s="124">
        <v>135</v>
      </c>
      <c r="W23" s="124">
        <v>202</v>
      </c>
    </row>
    <row r="24" spans="1:23" ht="15.75">
      <c r="A24" s="155" t="s">
        <v>55</v>
      </c>
      <c r="B24" s="103" t="s">
        <v>56</v>
      </c>
      <c r="C24" s="122">
        <v>67</v>
      </c>
      <c r="D24" s="122">
        <v>85</v>
      </c>
      <c r="E24" s="123">
        <v>152</v>
      </c>
      <c r="F24" s="122">
        <v>130</v>
      </c>
      <c r="G24" s="122">
        <v>176</v>
      </c>
      <c r="H24" s="123">
        <v>306</v>
      </c>
      <c r="I24" s="122">
        <v>41</v>
      </c>
      <c r="J24" s="122">
        <v>123</v>
      </c>
      <c r="K24" s="123">
        <v>164</v>
      </c>
      <c r="L24" s="122">
        <v>41</v>
      </c>
      <c r="M24" s="122">
        <v>60</v>
      </c>
      <c r="N24" s="123">
        <v>101</v>
      </c>
      <c r="O24" s="122">
        <v>113</v>
      </c>
      <c r="P24" s="122">
        <v>164</v>
      </c>
      <c r="Q24" s="123">
        <v>277</v>
      </c>
      <c r="R24" s="122">
        <v>28</v>
      </c>
      <c r="S24" s="122">
        <v>47</v>
      </c>
      <c r="T24" s="123">
        <v>75</v>
      </c>
      <c r="U24" s="124">
        <v>420</v>
      </c>
      <c r="V24" s="124">
        <v>655</v>
      </c>
      <c r="W24" s="124">
        <v>1075</v>
      </c>
    </row>
    <row r="25" spans="1:23" ht="15.75">
      <c r="A25" s="156"/>
      <c r="B25" s="103" t="s">
        <v>57</v>
      </c>
      <c r="C25" s="122">
        <v>25</v>
      </c>
      <c r="D25" s="122">
        <v>11</v>
      </c>
      <c r="E25" s="123">
        <v>36</v>
      </c>
      <c r="F25" s="122">
        <v>22</v>
      </c>
      <c r="G25" s="122">
        <v>15</v>
      </c>
      <c r="H25" s="123">
        <v>37</v>
      </c>
      <c r="I25" s="122">
        <v>38</v>
      </c>
      <c r="J25" s="122">
        <v>32</v>
      </c>
      <c r="K25" s="123">
        <v>70</v>
      </c>
      <c r="L25" s="122">
        <v>19</v>
      </c>
      <c r="M25" s="122">
        <v>10</v>
      </c>
      <c r="N25" s="123">
        <v>29</v>
      </c>
      <c r="O25" s="122">
        <v>26</v>
      </c>
      <c r="P25" s="122">
        <v>12</v>
      </c>
      <c r="Q25" s="123">
        <v>38</v>
      </c>
      <c r="R25" s="122">
        <v>8</v>
      </c>
      <c r="S25" s="122">
        <v>6</v>
      </c>
      <c r="T25" s="123">
        <v>14</v>
      </c>
      <c r="U25" s="124">
        <v>138</v>
      </c>
      <c r="V25" s="124">
        <v>86</v>
      </c>
      <c r="W25" s="124">
        <v>224</v>
      </c>
    </row>
    <row r="26" spans="1:23" ht="15.75">
      <c r="A26" s="156"/>
      <c r="B26" s="103" t="s">
        <v>58</v>
      </c>
      <c r="C26" s="122">
        <v>14</v>
      </c>
      <c r="D26" s="122">
        <v>32</v>
      </c>
      <c r="E26" s="123">
        <v>46</v>
      </c>
      <c r="F26" s="122">
        <v>25</v>
      </c>
      <c r="G26" s="122">
        <v>52</v>
      </c>
      <c r="H26" s="123">
        <v>77</v>
      </c>
      <c r="I26" s="122">
        <v>44</v>
      </c>
      <c r="J26" s="122">
        <v>135</v>
      </c>
      <c r="K26" s="123">
        <v>179</v>
      </c>
      <c r="L26" s="122">
        <v>35</v>
      </c>
      <c r="M26" s="122">
        <v>81</v>
      </c>
      <c r="N26" s="123">
        <v>116</v>
      </c>
      <c r="O26" s="122">
        <v>72</v>
      </c>
      <c r="P26" s="122">
        <v>99</v>
      </c>
      <c r="Q26" s="123">
        <v>171</v>
      </c>
      <c r="R26" s="122">
        <v>18</v>
      </c>
      <c r="S26" s="122">
        <v>45</v>
      </c>
      <c r="T26" s="123">
        <v>63</v>
      </c>
      <c r="U26" s="124">
        <v>208</v>
      </c>
      <c r="V26" s="124">
        <v>444</v>
      </c>
      <c r="W26" s="124">
        <v>652</v>
      </c>
    </row>
    <row r="27" spans="1:23" ht="15.75">
      <c r="A27" s="157"/>
      <c r="B27" s="108" t="s">
        <v>55</v>
      </c>
      <c r="C27" s="122">
        <v>243</v>
      </c>
      <c r="D27" s="122">
        <v>251</v>
      </c>
      <c r="E27" s="123">
        <v>494</v>
      </c>
      <c r="F27" s="122">
        <v>479</v>
      </c>
      <c r="G27" s="122">
        <v>411</v>
      </c>
      <c r="H27" s="123">
        <v>890</v>
      </c>
      <c r="I27" s="122">
        <v>353</v>
      </c>
      <c r="J27" s="122">
        <v>515</v>
      </c>
      <c r="K27" s="123">
        <v>868</v>
      </c>
      <c r="L27" s="122">
        <v>387</v>
      </c>
      <c r="M27" s="122">
        <v>324</v>
      </c>
      <c r="N27" s="123">
        <v>711</v>
      </c>
      <c r="O27" s="122">
        <v>562</v>
      </c>
      <c r="P27" s="122">
        <v>483</v>
      </c>
      <c r="Q27" s="123">
        <v>1045</v>
      </c>
      <c r="R27" s="122">
        <v>171</v>
      </c>
      <c r="S27" s="122">
        <v>164</v>
      </c>
      <c r="T27" s="123">
        <v>335</v>
      </c>
      <c r="U27" s="124">
        <v>2195</v>
      </c>
      <c r="V27" s="124">
        <v>2148</v>
      </c>
      <c r="W27" s="124">
        <v>4343</v>
      </c>
    </row>
    <row r="28" spans="1:23" ht="15.75">
      <c r="A28" s="155" t="s">
        <v>59</v>
      </c>
      <c r="B28" s="103" t="s">
        <v>60</v>
      </c>
      <c r="C28" s="122">
        <v>12</v>
      </c>
      <c r="D28" s="122">
        <v>19</v>
      </c>
      <c r="E28" s="123">
        <v>31</v>
      </c>
      <c r="F28" s="122">
        <v>17</v>
      </c>
      <c r="G28" s="122">
        <v>30</v>
      </c>
      <c r="H28" s="123">
        <v>47</v>
      </c>
      <c r="I28" s="122">
        <v>13</v>
      </c>
      <c r="J28" s="122">
        <v>31</v>
      </c>
      <c r="K28" s="123">
        <v>44</v>
      </c>
      <c r="L28" s="122">
        <v>8</v>
      </c>
      <c r="M28" s="122">
        <v>9</v>
      </c>
      <c r="N28" s="123">
        <v>17</v>
      </c>
      <c r="O28" s="122">
        <v>35</v>
      </c>
      <c r="P28" s="122">
        <v>63</v>
      </c>
      <c r="Q28" s="123">
        <v>98</v>
      </c>
      <c r="R28" s="122">
        <v>7</v>
      </c>
      <c r="S28" s="122">
        <v>17</v>
      </c>
      <c r="T28" s="123">
        <v>24</v>
      </c>
      <c r="U28" s="124">
        <v>92</v>
      </c>
      <c r="V28" s="124">
        <v>169</v>
      </c>
      <c r="W28" s="124">
        <v>261</v>
      </c>
    </row>
    <row r="29" spans="1:23" ht="15.75">
      <c r="A29" s="156"/>
      <c r="B29" s="103" t="s">
        <v>61</v>
      </c>
      <c r="C29" s="122">
        <v>7</v>
      </c>
      <c r="D29" s="122">
        <v>6</v>
      </c>
      <c r="E29" s="123">
        <v>13</v>
      </c>
      <c r="F29" s="122">
        <v>10</v>
      </c>
      <c r="G29" s="122">
        <v>9</v>
      </c>
      <c r="H29" s="123">
        <v>19</v>
      </c>
      <c r="I29" s="122">
        <v>11</v>
      </c>
      <c r="J29" s="122">
        <v>8</v>
      </c>
      <c r="K29" s="123">
        <v>19</v>
      </c>
      <c r="L29" s="122">
        <v>4</v>
      </c>
      <c r="M29" s="122">
        <v>11</v>
      </c>
      <c r="N29" s="123">
        <v>15</v>
      </c>
      <c r="O29" s="122">
        <v>16</v>
      </c>
      <c r="P29" s="122">
        <v>20</v>
      </c>
      <c r="Q29" s="123">
        <v>36</v>
      </c>
      <c r="R29" s="122">
        <v>1</v>
      </c>
      <c r="S29" s="122">
        <v>4</v>
      </c>
      <c r="T29" s="123">
        <v>5</v>
      </c>
      <c r="U29" s="124">
        <v>49</v>
      </c>
      <c r="V29" s="124">
        <v>58</v>
      </c>
      <c r="W29" s="124">
        <v>107</v>
      </c>
    </row>
    <row r="30" spans="1:23" ht="15.75">
      <c r="A30" s="157"/>
      <c r="B30" s="108" t="s">
        <v>59</v>
      </c>
      <c r="C30" s="122">
        <v>19</v>
      </c>
      <c r="D30" s="122">
        <v>25</v>
      </c>
      <c r="E30" s="123">
        <v>44</v>
      </c>
      <c r="F30" s="122">
        <v>27</v>
      </c>
      <c r="G30" s="122">
        <v>39</v>
      </c>
      <c r="H30" s="123">
        <v>66</v>
      </c>
      <c r="I30" s="122">
        <v>24</v>
      </c>
      <c r="J30" s="122">
        <v>39</v>
      </c>
      <c r="K30" s="123">
        <v>63</v>
      </c>
      <c r="L30" s="122">
        <v>12</v>
      </c>
      <c r="M30" s="122">
        <v>20</v>
      </c>
      <c r="N30" s="123">
        <v>32</v>
      </c>
      <c r="O30" s="122">
        <v>51</v>
      </c>
      <c r="P30" s="122">
        <v>83</v>
      </c>
      <c r="Q30" s="123">
        <v>134</v>
      </c>
      <c r="R30" s="122">
        <v>8</v>
      </c>
      <c r="S30" s="122">
        <v>21</v>
      </c>
      <c r="T30" s="123">
        <v>29</v>
      </c>
      <c r="U30" s="124">
        <v>141</v>
      </c>
      <c r="V30" s="124">
        <v>227</v>
      </c>
      <c r="W30" s="124">
        <v>368</v>
      </c>
    </row>
    <row r="31" spans="1:23" ht="15.75">
      <c r="A31" s="155" t="s">
        <v>48</v>
      </c>
      <c r="B31" s="103" t="s">
        <v>48</v>
      </c>
      <c r="C31" s="125"/>
      <c r="D31" s="125"/>
      <c r="E31" s="126"/>
      <c r="F31" s="125"/>
      <c r="G31" s="125"/>
      <c r="H31" s="126"/>
      <c r="I31" s="125"/>
      <c r="J31" s="125"/>
      <c r="K31" s="126"/>
      <c r="L31" s="125"/>
      <c r="M31" s="125"/>
      <c r="N31" s="126"/>
      <c r="O31" s="125"/>
      <c r="P31" s="125"/>
      <c r="Q31" s="126"/>
      <c r="R31" s="125"/>
      <c r="S31" s="125"/>
      <c r="T31" s="126"/>
      <c r="U31" s="137"/>
      <c r="V31" s="137"/>
      <c r="W31" s="137"/>
    </row>
    <row r="32" spans="1:23" ht="15.75">
      <c r="A32" s="157"/>
      <c r="B32" s="108" t="s">
        <v>48</v>
      </c>
      <c r="C32" s="125"/>
      <c r="D32" s="125"/>
      <c r="E32" s="126"/>
      <c r="F32" s="125"/>
      <c r="G32" s="125"/>
      <c r="H32" s="126"/>
      <c r="I32" s="125"/>
      <c r="J32" s="125"/>
      <c r="K32" s="126"/>
      <c r="L32" s="125"/>
      <c r="M32" s="125"/>
      <c r="N32" s="126"/>
      <c r="O32" s="125"/>
      <c r="P32" s="125"/>
      <c r="Q32" s="126"/>
      <c r="R32" s="125"/>
      <c r="S32" s="125"/>
      <c r="T32" s="126"/>
      <c r="U32" s="137"/>
      <c r="V32" s="137"/>
      <c r="W32" s="137"/>
    </row>
    <row r="33" spans="1:23" ht="15.75">
      <c r="A33" s="168" t="s">
        <v>14</v>
      </c>
      <c r="B33" s="169"/>
      <c r="C33" s="124">
        <v>405</v>
      </c>
      <c r="D33" s="124">
        <v>446</v>
      </c>
      <c r="E33" s="124">
        <v>851</v>
      </c>
      <c r="F33" s="124">
        <v>826</v>
      </c>
      <c r="G33" s="124">
        <v>758</v>
      </c>
      <c r="H33" s="124">
        <v>1584</v>
      </c>
      <c r="I33" s="124">
        <v>744</v>
      </c>
      <c r="J33" s="124">
        <v>1003</v>
      </c>
      <c r="K33" s="124">
        <v>1747</v>
      </c>
      <c r="L33" s="124">
        <v>769</v>
      </c>
      <c r="M33" s="124">
        <v>751</v>
      </c>
      <c r="N33" s="124">
        <v>1520</v>
      </c>
      <c r="O33" s="124">
        <v>1095</v>
      </c>
      <c r="P33" s="124">
        <v>1020</v>
      </c>
      <c r="Q33" s="124">
        <v>2115</v>
      </c>
      <c r="R33" s="124">
        <v>380</v>
      </c>
      <c r="S33" s="124">
        <v>384</v>
      </c>
      <c r="T33" s="124">
        <v>764</v>
      </c>
      <c r="U33" s="124">
        <v>4219</v>
      </c>
      <c r="V33" s="124">
        <v>4362</v>
      </c>
      <c r="W33" s="124">
        <v>8581</v>
      </c>
    </row>
    <row r="34" spans="1:23" ht="15.75">
      <c r="A34" s="134" t="s">
        <v>109</v>
      </c>
      <c r="B34" s="134"/>
      <c r="C34" s="122">
        <v>17</v>
      </c>
      <c r="D34" s="122">
        <v>5</v>
      </c>
      <c r="E34" s="123">
        <v>22</v>
      </c>
      <c r="F34" s="122">
        <v>12</v>
      </c>
      <c r="G34" s="122">
        <v>12</v>
      </c>
      <c r="H34" s="123">
        <v>24</v>
      </c>
      <c r="I34" s="122">
        <v>19</v>
      </c>
      <c r="J34" s="122">
        <v>16</v>
      </c>
      <c r="K34" s="123">
        <v>35</v>
      </c>
      <c r="L34" s="122">
        <v>26</v>
      </c>
      <c r="M34" s="122">
        <v>14</v>
      </c>
      <c r="N34" s="123">
        <v>40</v>
      </c>
      <c r="O34" s="122">
        <v>15</v>
      </c>
      <c r="P34" s="122">
        <v>23</v>
      </c>
      <c r="Q34" s="123">
        <v>38</v>
      </c>
      <c r="R34" s="122">
        <v>9</v>
      </c>
      <c r="S34" s="122">
        <v>7</v>
      </c>
      <c r="T34" s="123">
        <v>16</v>
      </c>
      <c r="U34" s="124">
        <v>98</v>
      </c>
      <c r="V34" s="124">
        <v>77</v>
      </c>
      <c r="W34" s="124">
        <v>175</v>
      </c>
    </row>
    <row r="35" spans="1:23" ht="15.75">
      <c r="A35" s="134" t="s">
        <v>110</v>
      </c>
      <c r="B35" s="134"/>
      <c r="C35" s="122">
        <v>8</v>
      </c>
      <c r="D35" s="122">
        <v>7</v>
      </c>
      <c r="E35" s="123">
        <v>15</v>
      </c>
      <c r="F35" s="122">
        <v>16</v>
      </c>
      <c r="G35" s="122">
        <v>12</v>
      </c>
      <c r="H35" s="123">
        <v>28</v>
      </c>
      <c r="I35" s="122">
        <v>20</v>
      </c>
      <c r="J35" s="122">
        <v>20</v>
      </c>
      <c r="K35" s="123">
        <v>40</v>
      </c>
      <c r="L35" s="122">
        <v>17</v>
      </c>
      <c r="M35" s="122">
        <v>17</v>
      </c>
      <c r="N35" s="123">
        <v>34</v>
      </c>
      <c r="O35" s="122">
        <v>12</v>
      </c>
      <c r="P35" s="122">
        <v>16</v>
      </c>
      <c r="Q35" s="123">
        <v>28</v>
      </c>
      <c r="R35" s="122">
        <v>11</v>
      </c>
      <c r="S35" s="122">
        <v>6</v>
      </c>
      <c r="T35" s="123">
        <v>17</v>
      </c>
      <c r="U35" s="124">
        <v>84</v>
      </c>
      <c r="V35" s="124">
        <v>78</v>
      </c>
      <c r="W35" s="124">
        <v>162</v>
      </c>
    </row>
    <row r="36" spans="1:23" ht="15.75">
      <c r="A36" s="134" t="s">
        <v>111</v>
      </c>
      <c r="B36" s="134"/>
      <c r="C36" s="122">
        <v>82</v>
      </c>
      <c r="D36" s="122">
        <v>65</v>
      </c>
      <c r="E36" s="123">
        <v>147</v>
      </c>
      <c r="F36" s="122">
        <v>141</v>
      </c>
      <c r="G36" s="122">
        <v>121</v>
      </c>
      <c r="H36" s="123">
        <v>262</v>
      </c>
      <c r="I36" s="122">
        <v>122</v>
      </c>
      <c r="J36" s="122">
        <v>151</v>
      </c>
      <c r="K36" s="123">
        <v>273</v>
      </c>
      <c r="L36" s="122">
        <v>137</v>
      </c>
      <c r="M36" s="122">
        <v>114</v>
      </c>
      <c r="N36" s="123">
        <v>251</v>
      </c>
      <c r="O36" s="122">
        <v>145</v>
      </c>
      <c r="P36" s="122">
        <v>151</v>
      </c>
      <c r="Q36" s="123">
        <v>296</v>
      </c>
      <c r="R36" s="122">
        <v>55</v>
      </c>
      <c r="S36" s="122">
        <v>45</v>
      </c>
      <c r="T36" s="123">
        <v>100</v>
      </c>
      <c r="U36" s="124">
        <v>682</v>
      </c>
      <c r="V36" s="124">
        <v>647</v>
      </c>
      <c r="W36" s="124">
        <v>1329</v>
      </c>
    </row>
    <row r="37" spans="1:23" ht="15.75">
      <c r="A37" s="134" t="s">
        <v>112</v>
      </c>
      <c r="B37" s="134"/>
      <c r="C37" s="122">
        <v>45</v>
      </c>
      <c r="D37" s="122">
        <v>39</v>
      </c>
      <c r="E37" s="123">
        <v>84</v>
      </c>
      <c r="F37" s="122">
        <v>107</v>
      </c>
      <c r="G37" s="122">
        <v>84</v>
      </c>
      <c r="H37" s="123">
        <v>191</v>
      </c>
      <c r="I37" s="122">
        <v>70</v>
      </c>
      <c r="J37" s="122">
        <v>114</v>
      </c>
      <c r="K37" s="123">
        <v>184</v>
      </c>
      <c r="L37" s="122">
        <v>88</v>
      </c>
      <c r="M37" s="122">
        <v>83</v>
      </c>
      <c r="N37" s="123">
        <v>171</v>
      </c>
      <c r="O37" s="122">
        <v>135</v>
      </c>
      <c r="P37" s="122">
        <v>100</v>
      </c>
      <c r="Q37" s="123">
        <v>235</v>
      </c>
      <c r="R37" s="122">
        <v>50</v>
      </c>
      <c r="S37" s="122">
        <v>60</v>
      </c>
      <c r="T37" s="123">
        <v>110</v>
      </c>
      <c r="U37" s="124">
        <v>495</v>
      </c>
      <c r="V37" s="124">
        <v>480</v>
      </c>
      <c r="W37" s="124">
        <v>975</v>
      </c>
    </row>
    <row r="38" spans="1:23" ht="15.75">
      <c r="A38" s="134" t="s">
        <v>113</v>
      </c>
      <c r="B38" s="134"/>
      <c r="C38" s="122">
        <v>33</v>
      </c>
      <c r="D38" s="122">
        <v>48</v>
      </c>
      <c r="E38" s="123">
        <v>81</v>
      </c>
      <c r="F38" s="122">
        <v>66</v>
      </c>
      <c r="G38" s="122">
        <v>73</v>
      </c>
      <c r="H38" s="123">
        <v>139</v>
      </c>
      <c r="I38" s="122">
        <v>77</v>
      </c>
      <c r="J38" s="122">
        <v>105</v>
      </c>
      <c r="K38" s="123">
        <v>182</v>
      </c>
      <c r="L38" s="122">
        <v>72</v>
      </c>
      <c r="M38" s="122">
        <v>70</v>
      </c>
      <c r="N38" s="123">
        <v>142</v>
      </c>
      <c r="O38" s="122">
        <v>133</v>
      </c>
      <c r="P38" s="122">
        <v>88</v>
      </c>
      <c r="Q38" s="123">
        <v>221</v>
      </c>
      <c r="R38" s="122">
        <v>32</v>
      </c>
      <c r="S38" s="122">
        <v>40</v>
      </c>
      <c r="T38" s="123">
        <v>72</v>
      </c>
      <c r="U38" s="124">
        <v>413</v>
      </c>
      <c r="V38" s="124">
        <v>424</v>
      </c>
      <c r="W38" s="124">
        <v>837</v>
      </c>
    </row>
    <row r="39" spans="1:23" ht="15.75">
      <c r="A39" s="134" t="s">
        <v>114</v>
      </c>
      <c r="B39" s="134"/>
      <c r="C39" s="122">
        <v>29</v>
      </c>
      <c r="D39" s="122">
        <v>72</v>
      </c>
      <c r="E39" s="123">
        <v>101</v>
      </c>
      <c r="F39" s="122">
        <v>76</v>
      </c>
      <c r="G39" s="122">
        <v>63</v>
      </c>
      <c r="H39" s="123">
        <v>139</v>
      </c>
      <c r="I39" s="122">
        <v>59</v>
      </c>
      <c r="J39" s="122">
        <v>145</v>
      </c>
      <c r="K39" s="123">
        <v>204</v>
      </c>
      <c r="L39" s="122">
        <v>63</v>
      </c>
      <c r="M39" s="122">
        <v>81</v>
      </c>
      <c r="N39" s="123">
        <v>144</v>
      </c>
      <c r="O39" s="122">
        <v>106</v>
      </c>
      <c r="P39" s="122">
        <v>123</v>
      </c>
      <c r="Q39" s="123">
        <v>229</v>
      </c>
      <c r="R39" s="122">
        <v>32</v>
      </c>
      <c r="S39" s="122">
        <v>39</v>
      </c>
      <c r="T39" s="123">
        <v>71</v>
      </c>
      <c r="U39" s="124">
        <v>365</v>
      </c>
      <c r="V39" s="124">
        <v>523</v>
      </c>
      <c r="W39" s="124">
        <v>888</v>
      </c>
    </row>
    <row r="40" spans="1:23" ht="15.75">
      <c r="A40" s="134" t="s">
        <v>115</v>
      </c>
      <c r="B40" s="134"/>
      <c r="C40" s="122">
        <v>39</v>
      </c>
      <c r="D40" s="122">
        <v>60</v>
      </c>
      <c r="E40" s="123">
        <v>99</v>
      </c>
      <c r="F40" s="122">
        <v>94</v>
      </c>
      <c r="G40" s="122">
        <v>97</v>
      </c>
      <c r="H40" s="123">
        <v>191</v>
      </c>
      <c r="I40" s="122">
        <v>75</v>
      </c>
      <c r="J40" s="122">
        <v>117</v>
      </c>
      <c r="K40" s="123">
        <v>192</v>
      </c>
      <c r="L40" s="122">
        <v>82</v>
      </c>
      <c r="M40" s="122">
        <v>83</v>
      </c>
      <c r="N40" s="123">
        <v>165</v>
      </c>
      <c r="O40" s="122">
        <v>121</v>
      </c>
      <c r="P40" s="122">
        <v>120</v>
      </c>
      <c r="Q40" s="123">
        <v>241</v>
      </c>
      <c r="R40" s="122">
        <v>35</v>
      </c>
      <c r="S40" s="122">
        <v>54</v>
      </c>
      <c r="T40" s="123">
        <v>89</v>
      </c>
      <c r="U40" s="124">
        <v>446</v>
      </c>
      <c r="V40" s="124">
        <v>531</v>
      </c>
      <c r="W40" s="124">
        <v>977</v>
      </c>
    </row>
    <row r="41" spans="1:23" ht="15.75">
      <c r="A41" s="134" t="s">
        <v>116</v>
      </c>
      <c r="B41" s="134"/>
      <c r="C41" s="122">
        <v>54</v>
      </c>
      <c r="D41" s="122">
        <v>66</v>
      </c>
      <c r="E41" s="123">
        <v>120</v>
      </c>
      <c r="F41" s="122">
        <v>83</v>
      </c>
      <c r="G41" s="122">
        <v>112</v>
      </c>
      <c r="H41" s="123">
        <v>195</v>
      </c>
      <c r="I41" s="122">
        <v>85</v>
      </c>
      <c r="J41" s="122">
        <v>114</v>
      </c>
      <c r="K41" s="123">
        <v>199</v>
      </c>
      <c r="L41" s="122">
        <v>63</v>
      </c>
      <c r="M41" s="122">
        <v>70</v>
      </c>
      <c r="N41" s="123">
        <v>133</v>
      </c>
      <c r="O41" s="122">
        <v>108</v>
      </c>
      <c r="P41" s="122">
        <v>127</v>
      </c>
      <c r="Q41" s="123">
        <v>235</v>
      </c>
      <c r="R41" s="122">
        <v>33</v>
      </c>
      <c r="S41" s="122">
        <v>44</v>
      </c>
      <c r="T41" s="123">
        <v>77</v>
      </c>
      <c r="U41" s="124">
        <v>426</v>
      </c>
      <c r="V41" s="124">
        <v>533</v>
      </c>
      <c r="W41" s="124">
        <v>959</v>
      </c>
    </row>
    <row r="42" spans="1:23" ht="15.75">
      <c r="A42" s="134" t="s">
        <v>117</v>
      </c>
      <c r="B42" s="134"/>
      <c r="C42" s="122">
        <v>28</v>
      </c>
      <c r="D42" s="122">
        <v>39</v>
      </c>
      <c r="E42" s="123">
        <v>67</v>
      </c>
      <c r="F42" s="122">
        <v>75</v>
      </c>
      <c r="G42" s="122">
        <v>67</v>
      </c>
      <c r="H42" s="123">
        <v>142</v>
      </c>
      <c r="I42" s="122">
        <v>78</v>
      </c>
      <c r="J42" s="122">
        <v>97</v>
      </c>
      <c r="K42" s="123">
        <v>175</v>
      </c>
      <c r="L42" s="122">
        <v>77</v>
      </c>
      <c r="M42" s="122">
        <v>75</v>
      </c>
      <c r="N42" s="123">
        <v>152</v>
      </c>
      <c r="O42" s="122">
        <v>99</v>
      </c>
      <c r="P42" s="122">
        <v>121</v>
      </c>
      <c r="Q42" s="123">
        <v>220</v>
      </c>
      <c r="R42" s="122">
        <v>44</v>
      </c>
      <c r="S42" s="122">
        <v>39</v>
      </c>
      <c r="T42" s="123">
        <v>83</v>
      </c>
      <c r="U42" s="124">
        <v>401</v>
      </c>
      <c r="V42" s="124">
        <v>438</v>
      </c>
      <c r="W42" s="124">
        <v>839</v>
      </c>
    </row>
    <row r="43" spans="1:23" ht="15.75">
      <c r="A43" s="134" t="s">
        <v>118</v>
      </c>
      <c r="B43" s="134"/>
      <c r="C43" s="122">
        <v>38</v>
      </c>
      <c r="D43" s="122">
        <v>25</v>
      </c>
      <c r="E43" s="123">
        <v>63</v>
      </c>
      <c r="F43" s="122">
        <v>83</v>
      </c>
      <c r="G43" s="122">
        <v>73</v>
      </c>
      <c r="H43" s="123">
        <v>156</v>
      </c>
      <c r="I43" s="122">
        <v>77</v>
      </c>
      <c r="J43" s="122">
        <v>81</v>
      </c>
      <c r="K43" s="123">
        <v>158</v>
      </c>
      <c r="L43" s="122">
        <v>74</v>
      </c>
      <c r="M43" s="122">
        <v>92</v>
      </c>
      <c r="N43" s="123">
        <v>166</v>
      </c>
      <c r="O43" s="122">
        <v>112</v>
      </c>
      <c r="P43" s="122">
        <v>98</v>
      </c>
      <c r="Q43" s="123">
        <v>210</v>
      </c>
      <c r="R43" s="122">
        <v>44</v>
      </c>
      <c r="S43" s="122">
        <v>31</v>
      </c>
      <c r="T43" s="123">
        <v>75</v>
      </c>
      <c r="U43" s="124">
        <v>428</v>
      </c>
      <c r="V43" s="124">
        <v>400</v>
      </c>
      <c r="W43" s="124">
        <v>828</v>
      </c>
    </row>
    <row r="44" spans="1:23" ht="15.75">
      <c r="A44" s="134" t="s">
        <v>119</v>
      </c>
      <c r="B44" s="134"/>
      <c r="C44" s="122">
        <v>32</v>
      </c>
      <c r="D44" s="122">
        <v>20</v>
      </c>
      <c r="E44" s="123">
        <v>52</v>
      </c>
      <c r="F44" s="122">
        <v>73</v>
      </c>
      <c r="G44" s="122">
        <v>42</v>
      </c>
      <c r="H44" s="123">
        <v>115</v>
      </c>
      <c r="I44" s="122">
        <v>62</v>
      </c>
      <c r="J44" s="122">
        <v>43</v>
      </c>
      <c r="K44" s="123">
        <v>105</v>
      </c>
      <c r="L44" s="122">
        <v>69</v>
      </c>
      <c r="M44" s="122">
        <v>52</v>
      </c>
      <c r="N44" s="123">
        <v>121</v>
      </c>
      <c r="O44" s="122">
        <v>109</v>
      </c>
      <c r="P44" s="122">
        <v>53</v>
      </c>
      <c r="Q44" s="123">
        <v>162</v>
      </c>
      <c r="R44" s="122">
        <v>34</v>
      </c>
      <c r="S44" s="122">
        <v>19</v>
      </c>
      <c r="T44" s="123">
        <v>53</v>
      </c>
      <c r="U44" s="124">
        <v>379</v>
      </c>
      <c r="V44" s="124">
        <v>229</v>
      </c>
      <c r="W44" s="124">
        <v>608</v>
      </c>
    </row>
    <row r="45" spans="1:23" ht="15.75">
      <c r="A45" s="134" t="s">
        <v>108</v>
      </c>
      <c r="B45" s="134"/>
      <c r="C45" s="125"/>
      <c r="D45" s="125"/>
      <c r="E45" s="126"/>
      <c r="F45" s="122"/>
      <c r="G45" s="122">
        <v>2</v>
      </c>
      <c r="H45" s="123">
        <v>2</v>
      </c>
      <c r="I45" s="122"/>
      <c r="J45" s="125"/>
      <c r="K45" s="123"/>
      <c r="L45" s="122">
        <v>1</v>
      </c>
      <c r="M45" s="122">
        <v>0</v>
      </c>
      <c r="N45" s="123">
        <v>1</v>
      </c>
      <c r="O45" s="122"/>
      <c r="P45" s="125">
        <v>0</v>
      </c>
      <c r="Q45" s="123">
        <v>0</v>
      </c>
      <c r="R45" s="122">
        <v>1</v>
      </c>
      <c r="S45" s="125"/>
      <c r="T45" s="123">
        <v>1</v>
      </c>
      <c r="U45" s="124">
        <v>2</v>
      </c>
      <c r="V45" s="124">
        <v>2</v>
      </c>
      <c r="W45" s="124">
        <v>4</v>
      </c>
    </row>
    <row r="46" spans="1:23" ht="15.75">
      <c r="A46" s="165" t="s">
        <v>62</v>
      </c>
      <c r="B46" s="166"/>
      <c r="C46" s="124">
        <v>405</v>
      </c>
      <c r="D46" s="124">
        <v>446</v>
      </c>
      <c r="E46" s="124">
        <v>851</v>
      </c>
      <c r="F46" s="124">
        <v>826</v>
      </c>
      <c r="G46" s="124">
        <v>758</v>
      </c>
      <c r="H46" s="124">
        <v>1584</v>
      </c>
      <c r="I46" s="124">
        <v>744</v>
      </c>
      <c r="J46" s="124">
        <v>1003</v>
      </c>
      <c r="K46" s="124">
        <v>1747</v>
      </c>
      <c r="L46" s="124">
        <v>769</v>
      </c>
      <c r="M46" s="124">
        <v>751</v>
      </c>
      <c r="N46" s="124">
        <v>1520</v>
      </c>
      <c r="O46" s="124">
        <v>1095</v>
      </c>
      <c r="P46" s="124">
        <v>1020</v>
      </c>
      <c r="Q46" s="124">
        <v>2115</v>
      </c>
      <c r="R46" s="124">
        <v>380</v>
      </c>
      <c r="S46" s="124">
        <v>384</v>
      </c>
      <c r="T46" s="124">
        <v>764</v>
      </c>
      <c r="U46" s="124">
        <v>4219</v>
      </c>
      <c r="V46" s="124">
        <v>4362</v>
      </c>
      <c r="W46" s="124">
        <v>8581</v>
      </c>
    </row>
    <row r="47" spans="1:23" ht="15.75">
      <c r="A47" s="160" t="s">
        <v>79</v>
      </c>
      <c r="B47" s="161"/>
      <c r="C47" s="122">
        <v>46</v>
      </c>
      <c r="D47" s="122">
        <v>59</v>
      </c>
      <c r="E47" s="123">
        <v>105</v>
      </c>
      <c r="F47" s="122">
        <v>60</v>
      </c>
      <c r="G47" s="122">
        <v>59</v>
      </c>
      <c r="H47" s="123">
        <v>119</v>
      </c>
      <c r="I47" s="122">
        <v>50</v>
      </c>
      <c r="J47" s="122">
        <v>74</v>
      </c>
      <c r="K47" s="123">
        <v>124</v>
      </c>
      <c r="L47" s="122">
        <v>78</v>
      </c>
      <c r="M47" s="122">
        <v>56</v>
      </c>
      <c r="N47" s="123">
        <v>134</v>
      </c>
      <c r="O47" s="122">
        <v>87</v>
      </c>
      <c r="P47" s="122">
        <v>104</v>
      </c>
      <c r="Q47" s="123">
        <v>191</v>
      </c>
      <c r="R47" s="122">
        <v>36</v>
      </c>
      <c r="S47" s="122">
        <v>26</v>
      </c>
      <c r="T47" s="123">
        <v>62</v>
      </c>
      <c r="U47" s="124">
        <v>357</v>
      </c>
      <c r="V47" s="124">
        <v>378</v>
      </c>
      <c r="W47" s="124">
        <v>735</v>
      </c>
    </row>
    <row r="48" spans="1:23" s="102" customFormat="1" ht="15.75">
      <c r="A48" s="171" t="s">
        <v>80</v>
      </c>
      <c r="B48" s="172"/>
      <c r="C48" s="125"/>
      <c r="D48" s="125"/>
      <c r="E48" s="126"/>
      <c r="F48" s="125"/>
      <c r="G48" s="125"/>
      <c r="H48" s="126"/>
      <c r="I48" s="125"/>
      <c r="J48" s="125"/>
      <c r="K48" s="126"/>
      <c r="L48" s="125"/>
      <c r="M48" s="125"/>
      <c r="N48" s="126"/>
      <c r="O48" s="125"/>
      <c r="P48" s="125"/>
      <c r="Q48" s="126"/>
      <c r="R48" s="125"/>
      <c r="S48" s="125"/>
      <c r="T48" s="126"/>
      <c r="U48" s="137"/>
      <c r="V48" s="137"/>
      <c r="W48" s="137"/>
    </row>
    <row r="49" spans="1:23" s="102" customFormat="1" ht="15.75">
      <c r="A49" s="171" t="s">
        <v>81</v>
      </c>
      <c r="B49" s="172"/>
      <c r="C49" s="125"/>
      <c r="D49" s="125"/>
      <c r="E49" s="126"/>
      <c r="F49" s="125"/>
      <c r="G49" s="125"/>
      <c r="H49" s="126"/>
      <c r="I49" s="125"/>
      <c r="J49" s="125"/>
      <c r="K49" s="126"/>
      <c r="L49" s="125"/>
      <c r="M49" s="125"/>
      <c r="N49" s="126"/>
      <c r="O49" s="125"/>
      <c r="P49" s="125"/>
      <c r="Q49" s="126"/>
      <c r="R49" s="125"/>
      <c r="S49" s="125"/>
      <c r="T49" s="126"/>
      <c r="U49" s="137"/>
      <c r="V49" s="137"/>
      <c r="W49" s="137"/>
    </row>
    <row r="50" spans="1:23" s="102" customFormat="1" ht="15.75">
      <c r="A50" s="171" t="s">
        <v>82</v>
      </c>
      <c r="B50" s="172"/>
      <c r="C50" s="122">
        <v>15</v>
      </c>
      <c r="D50" s="122">
        <v>4</v>
      </c>
      <c r="E50" s="123">
        <v>19</v>
      </c>
      <c r="F50" s="122">
        <v>40</v>
      </c>
      <c r="G50" s="122">
        <v>20</v>
      </c>
      <c r="H50" s="123">
        <v>60</v>
      </c>
      <c r="I50" s="122">
        <v>27</v>
      </c>
      <c r="J50" s="122">
        <v>18</v>
      </c>
      <c r="K50" s="123">
        <v>45</v>
      </c>
      <c r="L50" s="122">
        <v>50</v>
      </c>
      <c r="M50" s="122">
        <v>22</v>
      </c>
      <c r="N50" s="123">
        <v>72</v>
      </c>
      <c r="O50" s="122">
        <v>71</v>
      </c>
      <c r="P50" s="122">
        <v>23</v>
      </c>
      <c r="Q50" s="123">
        <v>94</v>
      </c>
      <c r="R50" s="122">
        <v>21</v>
      </c>
      <c r="S50" s="122">
        <v>8</v>
      </c>
      <c r="T50" s="123">
        <v>29</v>
      </c>
      <c r="U50" s="124">
        <v>224</v>
      </c>
      <c r="V50" s="124">
        <v>95</v>
      </c>
      <c r="W50" s="124">
        <v>319</v>
      </c>
    </row>
    <row r="51" spans="1:23" ht="15.75">
      <c r="A51" s="160" t="s">
        <v>83</v>
      </c>
      <c r="B51" s="161"/>
      <c r="C51" s="125"/>
      <c r="D51" s="125"/>
      <c r="E51" s="126"/>
      <c r="F51" s="125"/>
      <c r="G51" s="125"/>
      <c r="H51" s="126"/>
      <c r="I51" s="125"/>
      <c r="J51" s="125"/>
      <c r="K51" s="126"/>
      <c r="L51" s="125"/>
      <c r="M51" s="125"/>
      <c r="N51" s="126"/>
      <c r="O51" s="125"/>
      <c r="P51" s="125"/>
      <c r="Q51" s="126"/>
      <c r="R51" s="125"/>
      <c r="S51" s="125"/>
      <c r="T51" s="126"/>
      <c r="U51" s="137"/>
      <c r="V51" s="137"/>
      <c r="W51" s="137"/>
    </row>
    <row r="52" spans="1:23" ht="15.75">
      <c r="A52" s="160" t="s">
        <v>84</v>
      </c>
      <c r="B52" s="161"/>
      <c r="C52" s="122"/>
      <c r="D52" s="122">
        <v>1</v>
      </c>
      <c r="E52" s="123">
        <v>1</v>
      </c>
      <c r="F52" s="122">
        <v>4</v>
      </c>
      <c r="G52" s="122">
        <v>1</v>
      </c>
      <c r="H52" s="123">
        <v>5</v>
      </c>
      <c r="I52" s="122"/>
      <c r="J52" s="125"/>
      <c r="K52" s="123"/>
      <c r="L52" s="122">
        <v>3</v>
      </c>
      <c r="M52" s="122">
        <v>2</v>
      </c>
      <c r="N52" s="123">
        <v>5</v>
      </c>
      <c r="O52" s="122"/>
      <c r="P52" s="122">
        <v>1</v>
      </c>
      <c r="Q52" s="123">
        <v>1</v>
      </c>
      <c r="R52" s="122"/>
      <c r="S52" s="122">
        <v>1</v>
      </c>
      <c r="T52" s="123">
        <v>1</v>
      </c>
      <c r="U52" s="124">
        <v>7</v>
      </c>
      <c r="V52" s="124">
        <v>6</v>
      </c>
      <c r="W52" s="124">
        <v>13</v>
      </c>
    </row>
    <row r="53" spans="1:23" s="101" customFormat="1" ht="15.75">
      <c r="A53" s="162" t="s">
        <v>92</v>
      </c>
      <c r="B53" s="170"/>
      <c r="C53" s="122">
        <v>105</v>
      </c>
      <c r="D53" s="122">
        <v>127</v>
      </c>
      <c r="E53" s="123">
        <v>232</v>
      </c>
      <c r="F53" s="122">
        <v>309</v>
      </c>
      <c r="G53" s="122">
        <v>246</v>
      </c>
      <c r="H53" s="123">
        <v>555</v>
      </c>
      <c r="I53" s="122">
        <v>293</v>
      </c>
      <c r="J53" s="122">
        <v>362</v>
      </c>
      <c r="K53" s="123">
        <v>655</v>
      </c>
      <c r="L53" s="122">
        <v>266</v>
      </c>
      <c r="M53" s="122">
        <v>246</v>
      </c>
      <c r="N53" s="123">
        <v>512</v>
      </c>
      <c r="O53" s="122">
        <v>386</v>
      </c>
      <c r="P53" s="122">
        <v>348</v>
      </c>
      <c r="Q53" s="123">
        <v>734</v>
      </c>
      <c r="R53" s="122">
        <v>155</v>
      </c>
      <c r="S53" s="122">
        <v>174</v>
      </c>
      <c r="T53" s="123">
        <v>329</v>
      </c>
      <c r="U53" s="124">
        <v>1514</v>
      </c>
      <c r="V53" s="124">
        <v>1503</v>
      </c>
      <c r="W53" s="124">
        <v>3017</v>
      </c>
    </row>
    <row r="54" spans="1:23" ht="15.75">
      <c r="A54" s="160" t="s">
        <v>85</v>
      </c>
      <c r="B54" s="161"/>
      <c r="C54" s="122">
        <v>239</v>
      </c>
      <c r="D54" s="122">
        <v>255</v>
      </c>
      <c r="E54" s="123">
        <v>494</v>
      </c>
      <c r="F54" s="122">
        <v>413</v>
      </c>
      <c r="G54" s="122">
        <v>432</v>
      </c>
      <c r="H54" s="123">
        <v>845</v>
      </c>
      <c r="I54" s="122">
        <v>374</v>
      </c>
      <c r="J54" s="122">
        <v>549</v>
      </c>
      <c r="K54" s="123">
        <v>923</v>
      </c>
      <c r="L54" s="122">
        <v>372</v>
      </c>
      <c r="M54" s="122">
        <v>425</v>
      </c>
      <c r="N54" s="123">
        <v>797</v>
      </c>
      <c r="O54" s="122">
        <v>551</v>
      </c>
      <c r="P54" s="122">
        <v>544</v>
      </c>
      <c r="Q54" s="123">
        <v>1095</v>
      </c>
      <c r="R54" s="122">
        <v>168</v>
      </c>
      <c r="S54" s="122">
        <v>175</v>
      </c>
      <c r="T54" s="123">
        <v>343</v>
      </c>
      <c r="U54" s="124">
        <v>2117</v>
      </c>
      <c r="V54" s="124">
        <v>2380</v>
      </c>
      <c r="W54" s="124">
        <v>4497</v>
      </c>
    </row>
    <row r="55" spans="1:23" ht="21">
      <c r="A55" s="100"/>
      <c r="B55" s="110" t="s">
        <v>90</v>
      </c>
      <c r="C55" s="125"/>
      <c r="D55" s="125"/>
      <c r="E55" s="126"/>
      <c r="F55" s="125"/>
      <c r="G55" s="125"/>
      <c r="H55" s="126"/>
      <c r="I55" s="125"/>
      <c r="J55" s="125"/>
      <c r="K55" s="126"/>
      <c r="L55" s="125"/>
      <c r="M55" s="125"/>
      <c r="N55" s="126"/>
      <c r="O55" s="125"/>
      <c r="P55" s="125"/>
      <c r="Q55" s="126"/>
      <c r="R55" s="125"/>
      <c r="S55" s="125"/>
      <c r="T55" s="126"/>
      <c r="U55" s="137"/>
      <c r="V55" s="137"/>
      <c r="W55" s="137"/>
    </row>
    <row r="56" spans="1:23" s="101" customFormat="1" ht="15.75">
      <c r="A56" s="162" t="s">
        <v>91</v>
      </c>
      <c r="B56" s="163"/>
      <c r="C56" s="125"/>
      <c r="D56" s="125"/>
      <c r="E56" s="126"/>
      <c r="F56" s="125"/>
      <c r="G56" s="125"/>
      <c r="H56" s="126"/>
      <c r="I56" s="125"/>
      <c r="J56" s="125"/>
      <c r="K56" s="126"/>
      <c r="L56" s="125"/>
      <c r="M56" s="125"/>
      <c r="N56" s="126"/>
      <c r="O56" s="125"/>
      <c r="P56" s="125"/>
      <c r="Q56" s="126"/>
      <c r="R56" s="125"/>
      <c r="S56" s="125"/>
      <c r="T56" s="126"/>
      <c r="U56" s="137"/>
      <c r="V56" s="137"/>
      <c r="W56" s="137"/>
    </row>
    <row r="57" spans="1:23" ht="15.75">
      <c r="A57" s="158" t="s">
        <v>86</v>
      </c>
      <c r="B57" s="159"/>
      <c r="C57" s="124">
        <v>405</v>
      </c>
      <c r="D57" s="124">
        <v>446</v>
      </c>
      <c r="E57" s="124">
        <v>851</v>
      </c>
      <c r="F57" s="124">
        <v>826</v>
      </c>
      <c r="G57" s="124">
        <v>758</v>
      </c>
      <c r="H57" s="124">
        <v>1584</v>
      </c>
      <c r="I57" s="124">
        <v>744</v>
      </c>
      <c r="J57" s="124">
        <v>1003</v>
      </c>
      <c r="K57" s="124">
        <v>1747</v>
      </c>
      <c r="L57" s="124">
        <v>769</v>
      </c>
      <c r="M57" s="124">
        <v>751</v>
      </c>
      <c r="N57" s="124">
        <v>1520</v>
      </c>
      <c r="O57" s="124">
        <v>1095</v>
      </c>
      <c r="P57" s="124">
        <v>1020</v>
      </c>
      <c r="Q57" s="124">
        <v>2115</v>
      </c>
      <c r="R57" s="124">
        <v>380</v>
      </c>
      <c r="S57" s="124">
        <v>384</v>
      </c>
      <c r="T57" s="124">
        <v>764</v>
      </c>
      <c r="U57" s="124">
        <v>4219</v>
      </c>
      <c r="V57" s="124">
        <v>4362</v>
      </c>
      <c r="W57" s="124">
        <v>8581</v>
      </c>
    </row>
    <row r="58" spans="1:23" ht="15.75">
      <c r="A58" s="160" t="s">
        <v>63</v>
      </c>
      <c r="B58" s="110" t="s">
        <v>64</v>
      </c>
      <c r="C58" s="122">
        <v>141</v>
      </c>
      <c r="D58" s="122">
        <v>151</v>
      </c>
      <c r="E58" s="123">
        <v>292</v>
      </c>
      <c r="F58" s="122">
        <v>214</v>
      </c>
      <c r="G58" s="122">
        <v>220</v>
      </c>
      <c r="H58" s="123">
        <v>434</v>
      </c>
      <c r="I58" s="122">
        <v>232</v>
      </c>
      <c r="J58" s="122">
        <v>288</v>
      </c>
      <c r="K58" s="123">
        <v>520</v>
      </c>
      <c r="L58" s="122">
        <v>323</v>
      </c>
      <c r="M58" s="122">
        <v>267</v>
      </c>
      <c r="N58" s="123">
        <v>590</v>
      </c>
      <c r="O58" s="122">
        <v>358</v>
      </c>
      <c r="P58" s="122">
        <v>338</v>
      </c>
      <c r="Q58" s="123">
        <v>696</v>
      </c>
      <c r="R58" s="122">
        <v>122</v>
      </c>
      <c r="S58" s="122">
        <v>109</v>
      </c>
      <c r="T58" s="123">
        <v>231</v>
      </c>
      <c r="U58" s="124">
        <v>1390</v>
      </c>
      <c r="V58" s="124">
        <v>1373</v>
      </c>
      <c r="W58" s="124">
        <v>2763</v>
      </c>
    </row>
    <row r="59" spans="1:23" ht="15.75">
      <c r="A59" s="160"/>
      <c r="B59" s="110" t="s">
        <v>65</v>
      </c>
      <c r="C59" s="122">
        <v>90</v>
      </c>
      <c r="D59" s="122">
        <v>89</v>
      </c>
      <c r="E59" s="123">
        <v>179</v>
      </c>
      <c r="F59" s="122">
        <v>154</v>
      </c>
      <c r="G59" s="122">
        <v>139</v>
      </c>
      <c r="H59" s="123">
        <v>293</v>
      </c>
      <c r="I59" s="122">
        <v>172</v>
      </c>
      <c r="J59" s="122">
        <v>234</v>
      </c>
      <c r="K59" s="123">
        <v>406</v>
      </c>
      <c r="L59" s="122">
        <v>162</v>
      </c>
      <c r="M59" s="122">
        <v>148</v>
      </c>
      <c r="N59" s="123">
        <v>310</v>
      </c>
      <c r="O59" s="122">
        <v>231</v>
      </c>
      <c r="P59" s="122">
        <v>229</v>
      </c>
      <c r="Q59" s="123">
        <v>460</v>
      </c>
      <c r="R59" s="122">
        <v>83</v>
      </c>
      <c r="S59" s="122">
        <v>88</v>
      </c>
      <c r="T59" s="123">
        <v>171</v>
      </c>
      <c r="U59" s="124">
        <v>892</v>
      </c>
      <c r="V59" s="124">
        <v>927</v>
      </c>
      <c r="W59" s="124">
        <v>1819</v>
      </c>
    </row>
    <row r="60" spans="1:23" ht="15.75">
      <c r="A60" s="160"/>
      <c r="B60" s="110" t="s">
        <v>66</v>
      </c>
      <c r="C60" s="122">
        <v>52</v>
      </c>
      <c r="D60" s="122">
        <v>75</v>
      </c>
      <c r="E60" s="123">
        <v>127</v>
      </c>
      <c r="F60" s="122">
        <v>132</v>
      </c>
      <c r="G60" s="122">
        <v>109</v>
      </c>
      <c r="H60" s="123">
        <v>241</v>
      </c>
      <c r="I60" s="122">
        <v>127</v>
      </c>
      <c r="J60" s="122">
        <v>198</v>
      </c>
      <c r="K60" s="123">
        <v>325</v>
      </c>
      <c r="L60" s="122">
        <v>130</v>
      </c>
      <c r="M60" s="122">
        <v>142</v>
      </c>
      <c r="N60" s="123">
        <v>272</v>
      </c>
      <c r="O60" s="122">
        <v>186</v>
      </c>
      <c r="P60" s="122">
        <v>154</v>
      </c>
      <c r="Q60" s="123">
        <v>340</v>
      </c>
      <c r="R60" s="122">
        <v>87</v>
      </c>
      <c r="S60" s="122">
        <v>73</v>
      </c>
      <c r="T60" s="123">
        <v>160</v>
      </c>
      <c r="U60" s="124">
        <v>714</v>
      </c>
      <c r="V60" s="124">
        <v>751</v>
      </c>
      <c r="W60" s="124">
        <v>1465</v>
      </c>
    </row>
    <row r="61" spans="1:23" ht="31.5">
      <c r="A61" s="160"/>
      <c r="B61" s="111" t="s">
        <v>63</v>
      </c>
      <c r="C61" s="122">
        <v>283</v>
      </c>
      <c r="D61" s="122">
        <v>315</v>
      </c>
      <c r="E61" s="123">
        <v>598</v>
      </c>
      <c r="F61" s="122">
        <v>500</v>
      </c>
      <c r="G61" s="122">
        <v>468</v>
      </c>
      <c r="H61" s="123">
        <v>968</v>
      </c>
      <c r="I61" s="122">
        <v>531</v>
      </c>
      <c r="J61" s="122">
        <v>720</v>
      </c>
      <c r="K61" s="123">
        <v>1251</v>
      </c>
      <c r="L61" s="122">
        <v>615</v>
      </c>
      <c r="M61" s="122">
        <v>557</v>
      </c>
      <c r="N61" s="123">
        <v>1172</v>
      </c>
      <c r="O61" s="122">
        <v>775</v>
      </c>
      <c r="P61" s="122">
        <v>721</v>
      </c>
      <c r="Q61" s="123">
        <v>1496</v>
      </c>
      <c r="R61" s="122">
        <v>292</v>
      </c>
      <c r="S61" s="122">
        <v>270</v>
      </c>
      <c r="T61" s="123">
        <v>562</v>
      </c>
      <c r="U61" s="124">
        <v>2996</v>
      </c>
      <c r="V61" s="124">
        <v>3051</v>
      </c>
      <c r="W61" s="124">
        <v>6047</v>
      </c>
    </row>
    <row r="62" spans="1:23" ht="15.75">
      <c r="A62" s="160" t="s">
        <v>87</v>
      </c>
      <c r="B62" s="110" t="s">
        <v>67</v>
      </c>
      <c r="C62" s="122">
        <v>50</v>
      </c>
      <c r="D62" s="122">
        <v>68</v>
      </c>
      <c r="E62" s="123">
        <v>118</v>
      </c>
      <c r="F62" s="122">
        <v>146</v>
      </c>
      <c r="G62" s="122">
        <v>119</v>
      </c>
      <c r="H62" s="123">
        <v>265</v>
      </c>
      <c r="I62" s="122">
        <v>119</v>
      </c>
      <c r="J62" s="122">
        <v>142</v>
      </c>
      <c r="K62" s="123">
        <v>261</v>
      </c>
      <c r="L62" s="122">
        <v>82</v>
      </c>
      <c r="M62" s="122">
        <v>87</v>
      </c>
      <c r="N62" s="123">
        <v>169</v>
      </c>
      <c r="O62" s="122">
        <v>167</v>
      </c>
      <c r="P62" s="122">
        <v>144</v>
      </c>
      <c r="Q62" s="123">
        <v>311</v>
      </c>
      <c r="R62" s="122">
        <v>42</v>
      </c>
      <c r="S62" s="122">
        <v>57</v>
      </c>
      <c r="T62" s="123">
        <v>99</v>
      </c>
      <c r="U62" s="124">
        <v>606</v>
      </c>
      <c r="V62" s="124">
        <v>617</v>
      </c>
      <c r="W62" s="124">
        <v>1223</v>
      </c>
    </row>
    <row r="63" spans="1:23" ht="15.75">
      <c r="A63" s="160"/>
      <c r="B63" s="110" t="s">
        <v>88</v>
      </c>
      <c r="C63" s="122">
        <v>72</v>
      </c>
      <c r="D63" s="122">
        <v>63</v>
      </c>
      <c r="E63" s="123">
        <v>135</v>
      </c>
      <c r="F63" s="122">
        <v>180</v>
      </c>
      <c r="G63" s="122">
        <v>171</v>
      </c>
      <c r="H63" s="123">
        <v>351</v>
      </c>
      <c r="I63" s="122">
        <v>94</v>
      </c>
      <c r="J63" s="122">
        <v>141</v>
      </c>
      <c r="K63" s="123">
        <v>235</v>
      </c>
      <c r="L63" s="122">
        <v>72</v>
      </c>
      <c r="M63" s="122">
        <v>107</v>
      </c>
      <c r="N63" s="123">
        <v>179</v>
      </c>
      <c r="O63" s="122">
        <v>153</v>
      </c>
      <c r="P63" s="122">
        <v>155</v>
      </c>
      <c r="Q63" s="123">
        <v>308</v>
      </c>
      <c r="R63" s="122">
        <v>46</v>
      </c>
      <c r="S63" s="122">
        <v>57</v>
      </c>
      <c r="T63" s="123">
        <v>103</v>
      </c>
      <c r="U63" s="124">
        <v>617</v>
      </c>
      <c r="V63" s="124">
        <v>694</v>
      </c>
      <c r="W63" s="124">
        <v>1311</v>
      </c>
    </row>
    <row r="64" spans="1:23" ht="31.5">
      <c r="A64" s="160"/>
      <c r="B64" s="111" t="s">
        <v>87</v>
      </c>
      <c r="C64" s="122">
        <v>122</v>
      </c>
      <c r="D64" s="122">
        <v>131</v>
      </c>
      <c r="E64" s="123">
        <v>253</v>
      </c>
      <c r="F64" s="122">
        <v>326</v>
      </c>
      <c r="G64" s="122">
        <v>290</v>
      </c>
      <c r="H64" s="123">
        <v>616</v>
      </c>
      <c r="I64" s="122">
        <v>213</v>
      </c>
      <c r="J64" s="122">
        <v>283</v>
      </c>
      <c r="K64" s="123">
        <v>496</v>
      </c>
      <c r="L64" s="122">
        <v>154</v>
      </c>
      <c r="M64" s="122">
        <v>194</v>
      </c>
      <c r="N64" s="123">
        <v>348</v>
      </c>
      <c r="O64" s="122">
        <v>320</v>
      </c>
      <c r="P64" s="122">
        <v>299</v>
      </c>
      <c r="Q64" s="123">
        <v>619</v>
      </c>
      <c r="R64" s="122">
        <v>88</v>
      </c>
      <c r="S64" s="122">
        <v>114</v>
      </c>
      <c r="T64" s="123">
        <v>202</v>
      </c>
      <c r="U64" s="124">
        <v>1223</v>
      </c>
      <c r="V64" s="124">
        <v>1311</v>
      </c>
      <c r="W64" s="124">
        <v>2534</v>
      </c>
    </row>
    <row r="65" spans="1:23" ht="12.75">
      <c r="A65" s="158" t="s">
        <v>68</v>
      </c>
      <c r="B65" s="159"/>
      <c r="C65" s="124">
        <v>405</v>
      </c>
      <c r="D65" s="124">
        <v>446</v>
      </c>
      <c r="E65" s="124">
        <v>851</v>
      </c>
      <c r="F65" s="124">
        <v>826</v>
      </c>
      <c r="G65" s="124">
        <v>758</v>
      </c>
      <c r="H65" s="124">
        <v>1584</v>
      </c>
      <c r="I65" s="124">
        <v>744</v>
      </c>
      <c r="J65" s="124">
        <v>1003</v>
      </c>
      <c r="K65" s="124">
        <v>1747</v>
      </c>
      <c r="L65" s="124">
        <v>769</v>
      </c>
      <c r="M65" s="124">
        <v>751</v>
      </c>
      <c r="N65" s="124">
        <v>1520</v>
      </c>
      <c r="O65" s="124">
        <v>1095</v>
      </c>
      <c r="P65" s="124">
        <v>1020</v>
      </c>
      <c r="Q65" s="124">
        <v>2115</v>
      </c>
      <c r="R65" s="124">
        <v>380</v>
      </c>
      <c r="S65" s="124">
        <v>384</v>
      </c>
      <c r="T65" s="124">
        <v>764</v>
      </c>
      <c r="U65" s="124">
        <v>4219</v>
      </c>
      <c r="V65" s="124">
        <v>4362</v>
      </c>
      <c r="W65" s="124">
        <v>8581</v>
      </c>
    </row>
    <row r="66" spans="2:23" ht="13.5" thickBot="1">
      <c r="B66" s="97" t="s">
        <v>120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99"/>
      <c r="V66" s="99"/>
      <c r="W66" s="99"/>
    </row>
    <row r="67" spans="3:23" ht="13.5" thickBot="1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84"/>
      <c r="V67" s="84"/>
      <c r="W67" s="84"/>
    </row>
    <row r="68" spans="3:23" ht="13.5" thickBot="1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84"/>
      <c r="V68" s="84"/>
      <c r="W68" s="84"/>
    </row>
    <row r="69" spans="3:23" ht="13.5" thickBot="1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85"/>
      <c r="V69" s="85"/>
      <c r="W69" s="85"/>
    </row>
    <row r="70" spans="3:23" ht="13.5" thickBot="1"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84"/>
      <c r="V70" s="84"/>
      <c r="W70" s="84"/>
    </row>
    <row r="71" spans="3:23" ht="13.5" thickBot="1"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85"/>
      <c r="V71" s="85"/>
      <c r="W71" s="85"/>
    </row>
    <row r="72" spans="3:23" ht="13.5" thickBot="1"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4"/>
      <c r="V72" s="84"/>
      <c r="W72" s="84"/>
    </row>
  </sheetData>
  <sheetProtection/>
  <mergeCells count="34">
    <mergeCell ref="A52:B52"/>
    <mergeCell ref="A53:B53"/>
    <mergeCell ref="A47:B47"/>
    <mergeCell ref="A48:B48"/>
    <mergeCell ref="A49:B49"/>
    <mergeCell ref="A50:B50"/>
    <mergeCell ref="A51:B51"/>
    <mergeCell ref="A28:A30"/>
    <mergeCell ref="A31:A32"/>
    <mergeCell ref="A33:B33"/>
    <mergeCell ref="A46:B46"/>
    <mergeCell ref="A18:B18"/>
    <mergeCell ref="A19:A21"/>
    <mergeCell ref="A22:A23"/>
    <mergeCell ref="A24:A27"/>
    <mergeCell ref="C3:E3"/>
    <mergeCell ref="C1:W1"/>
    <mergeCell ref="C2:W2"/>
    <mergeCell ref="U3:W3"/>
    <mergeCell ref="F3:H3"/>
    <mergeCell ref="I3:K3"/>
    <mergeCell ref="R3:T3"/>
    <mergeCell ref="L3:N3"/>
    <mergeCell ref="O3:Q3"/>
    <mergeCell ref="A1:B4"/>
    <mergeCell ref="A5:A8"/>
    <mergeCell ref="A65:B65"/>
    <mergeCell ref="A54:B54"/>
    <mergeCell ref="A57:B57"/>
    <mergeCell ref="A58:A61"/>
    <mergeCell ref="A62:A64"/>
    <mergeCell ref="A56:B56"/>
    <mergeCell ref="A9:A14"/>
    <mergeCell ref="A15:A16"/>
  </mergeCells>
  <printOptions/>
  <pageMargins left="0.31" right="0.16" top="1" bottom="1" header="0.5" footer="0.5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H1">
      <selection activeCell="O36" sqref="O36"/>
    </sheetView>
  </sheetViews>
  <sheetFormatPr defaultColWidth="9.00390625" defaultRowHeight="15.75"/>
  <cols>
    <col min="1" max="1" width="30.125" style="2" hidden="1" customWidth="1"/>
    <col min="2" max="2" width="8.50390625" style="47" hidden="1" customWidth="1"/>
    <col min="3" max="3" width="9.125" style="2" hidden="1" customWidth="1"/>
    <col min="4" max="4" width="8.50390625" style="47" hidden="1" customWidth="1"/>
    <col min="5" max="5" width="8.375" style="2" hidden="1" customWidth="1"/>
    <col min="6" max="6" width="8.625" style="47" hidden="1" customWidth="1"/>
    <col min="7" max="7" width="8.875" style="2" hidden="1" customWidth="1"/>
  </cols>
  <sheetData>
    <row r="1" spans="1:7" ht="16.5">
      <c r="A1" s="144" t="s">
        <v>0</v>
      </c>
      <c r="B1" s="144"/>
      <c r="C1" s="144"/>
      <c r="D1" s="144"/>
      <c r="E1" s="144"/>
      <c r="F1" s="144"/>
      <c r="G1" s="144"/>
    </row>
    <row r="2" spans="1:7" ht="15.75">
      <c r="A2" s="145" t="s">
        <v>96</v>
      </c>
      <c r="B2" s="145"/>
      <c r="C2" s="145"/>
      <c r="D2" s="145"/>
      <c r="E2" s="145"/>
      <c r="F2" s="145"/>
      <c r="G2" s="145"/>
    </row>
    <row r="3" spans="1:7" ht="15.75">
      <c r="A3" s="146" t="str">
        <f>'Táblázat (Adattárház)'!B66</f>
        <v>2015. augusztus 20.</v>
      </c>
      <c r="B3" s="146"/>
      <c r="C3" s="146"/>
      <c r="D3" s="146"/>
      <c r="E3" s="146"/>
      <c r="F3" s="146"/>
      <c r="G3" s="146"/>
    </row>
    <row r="4" spans="1:7" ht="15.75">
      <c r="A4" s="3"/>
      <c r="B4" s="4"/>
      <c r="C4" s="3"/>
      <c r="D4" s="4"/>
      <c r="E4" s="3"/>
      <c r="F4" s="4"/>
      <c r="G4" s="3"/>
    </row>
    <row r="5" spans="1:7" ht="15.75">
      <c r="A5" s="147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</row>
    <row r="6" spans="1:7" ht="15.75">
      <c r="A6" s="148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</row>
    <row r="7" spans="1:7" ht="15.75">
      <c r="A7" s="14" t="s">
        <v>7</v>
      </c>
      <c r="B7" s="15"/>
      <c r="C7" s="16"/>
      <c r="D7" s="15"/>
      <c r="E7" s="17"/>
      <c r="F7" s="15"/>
      <c r="G7" s="17"/>
    </row>
    <row r="8" spans="1:7" ht="15.75">
      <c r="A8" s="14" t="s">
        <v>8</v>
      </c>
      <c r="B8" s="15"/>
      <c r="C8" s="16"/>
      <c r="D8" s="15"/>
      <c r="E8" s="17"/>
      <c r="F8" s="15"/>
      <c r="G8" s="17"/>
    </row>
    <row r="9" spans="1:7" ht="15.75">
      <c r="A9" s="18" t="s">
        <v>9</v>
      </c>
      <c r="B9" s="19"/>
      <c r="C9" s="16"/>
      <c r="D9" s="19"/>
      <c r="E9" s="17"/>
      <c r="F9" s="15"/>
      <c r="G9" s="17"/>
    </row>
    <row r="10" spans="1:7" ht="15.75">
      <c r="A10" s="20" t="s">
        <v>10</v>
      </c>
      <c r="B10" s="21">
        <f aca="true" t="shared" si="0" ref="B10:G10">SUM(B7:B9)</f>
        <v>0</v>
      </c>
      <c r="C10" s="22">
        <f t="shared" si="0"/>
        <v>0</v>
      </c>
      <c r="D10" s="21">
        <f t="shared" si="0"/>
        <v>0</v>
      </c>
      <c r="E10" s="80">
        <f t="shared" si="0"/>
        <v>0</v>
      </c>
      <c r="F10" s="24">
        <f>(B10+D10)</f>
        <v>0</v>
      </c>
      <c r="G10" s="23">
        <f t="shared" si="0"/>
        <v>0</v>
      </c>
    </row>
    <row r="11" spans="1:7" ht="15.75">
      <c r="A11" s="27" t="s">
        <v>11</v>
      </c>
      <c r="B11" s="15"/>
      <c r="C11" s="16"/>
      <c r="D11" s="79"/>
      <c r="E11" s="28"/>
      <c r="F11" s="75"/>
      <c r="G11" s="17" t="e">
        <f>ROUND(F11/$F$13*100,1)</f>
        <v>#DIV/0!</v>
      </c>
    </row>
    <row r="12" spans="1:7" ht="15.75">
      <c r="A12" s="27" t="s">
        <v>12</v>
      </c>
      <c r="B12" s="15"/>
      <c r="C12" s="16"/>
      <c r="D12" s="79"/>
      <c r="E12" s="30"/>
      <c r="F12" s="19"/>
      <c r="G12" s="17" t="e">
        <f>ROUND(F12/$F$13*100,1)</f>
        <v>#DIV/0!</v>
      </c>
    </row>
    <row r="13" spans="1:7" ht="15.75">
      <c r="A13" s="32" t="s">
        <v>13</v>
      </c>
      <c r="B13" s="10">
        <f aca="true" t="shared" si="1" ref="B13:G13">B10+B11+B12</f>
        <v>0</v>
      </c>
      <c r="C13" s="33">
        <f t="shared" si="1"/>
        <v>0</v>
      </c>
      <c r="D13" s="10">
        <f t="shared" si="1"/>
        <v>0</v>
      </c>
      <c r="E13" s="78">
        <f t="shared" si="1"/>
        <v>0</v>
      </c>
      <c r="F13" s="10">
        <f t="shared" si="1"/>
        <v>0</v>
      </c>
      <c r="G13" s="33" t="e">
        <f t="shared" si="1"/>
        <v>#DIV/0!</v>
      </c>
    </row>
    <row r="14" spans="1:7" ht="15.75">
      <c r="A14" s="3"/>
      <c r="B14" s="4"/>
      <c r="C14" s="3"/>
      <c r="D14" s="4"/>
      <c r="E14" s="3"/>
      <c r="F14" s="4"/>
      <c r="G14" s="3"/>
    </row>
    <row r="15" spans="1:7" ht="15.75">
      <c r="A15" s="147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</row>
    <row r="16" spans="1:7" ht="15.75">
      <c r="A16" s="148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</row>
    <row r="17" spans="1:7" ht="15.75">
      <c r="A17" s="14" t="s">
        <v>69</v>
      </c>
      <c r="B17" s="35"/>
      <c r="C17" s="36"/>
      <c r="D17" s="37"/>
      <c r="E17" s="36"/>
      <c r="F17" s="37"/>
      <c r="G17" s="38" t="e">
        <f>ROUND(F17/$F$27*100,1)</f>
        <v>#DIV/0!</v>
      </c>
    </row>
    <row r="18" spans="1:7" ht="15.75">
      <c r="A18" s="14" t="s">
        <v>16</v>
      </c>
      <c r="B18" s="35"/>
      <c r="C18" s="36"/>
      <c r="D18" s="37"/>
      <c r="E18" s="36"/>
      <c r="F18" s="37"/>
      <c r="G18" s="38" t="e">
        <f aca="true" t="shared" si="2" ref="G18:G26">ROUND(F18/$F$27*100,1)</f>
        <v>#DIV/0!</v>
      </c>
    </row>
    <row r="19" spans="1:7" ht="15.75">
      <c r="A19" s="14" t="s">
        <v>17</v>
      </c>
      <c r="B19" s="35"/>
      <c r="C19" s="36"/>
      <c r="D19" s="37"/>
      <c r="E19" s="36"/>
      <c r="F19" s="37"/>
      <c r="G19" s="38" t="e">
        <f t="shared" si="2"/>
        <v>#DIV/0!</v>
      </c>
    </row>
    <row r="20" spans="1:7" ht="15.75">
      <c r="A20" s="14" t="s">
        <v>18</v>
      </c>
      <c r="B20" s="35"/>
      <c r="C20" s="36"/>
      <c r="D20" s="37"/>
      <c r="E20" s="36"/>
      <c r="F20" s="37"/>
      <c r="G20" s="38" t="e">
        <f t="shared" si="2"/>
        <v>#DIV/0!</v>
      </c>
    </row>
    <row r="21" spans="1:7" ht="15.75">
      <c r="A21" s="14" t="s">
        <v>19</v>
      </c>
      <c r="B21" s="35"/>
      <c r="C21" s="36"/>
      <c r="D21" s="37"/>
      <c r="E21" s="36"/>
      <c r="F21" s="37"/>
      <c r="G21" s="38" t="e">
        <f t="shared" si="2"/>
        <v>#DIV/0!</v>
      </c>
    </row>
    <row r="22" spans="1:7" ht="15.75">
      <c r="A22" s="14" t="s">
        <v>20</v>
      </c>
      <c r="B22" s="35"/>
      <c r="C22" s="36"/>
      <c r="D22" s="37"/>
      <c r="E22" s="36"/>
      <c r="F22" s="37"/>
      <c r="G22" s="38" t="e">
        <f t="shared" si="2"/>
        <v>#DIV/0!</v>
      </c>
    </row>
    <row r="23" spans="1:7" ht="15.75">
      <c r="A23" s="14" t="s">
        <v>21</v>
      </c>
      <c r="B23" s="35"/>
      <c r="C23" s="36"/>
      <c r="D23" s="37"/>
      <c r="E23" s="36"/>
      <c r="F23" s="37"/>
      <c r="G23" s="38" t="e">
        <f t="shared" si="2"/>
        <v>#DIV/0!</v>
      </c>
    </row>
    <row r="24" spans="1:7" ht="15.75">
      <c r="A24" s="14" t="s">
        <v>22</v>
      </c>
      <c r="B24" s="35"/>
      <c r="C24" s="36"/>
      <c r="D24" s="37"/>
      <c r="E24" s="36"/>
      <c r="F24" s="37"/>
      <c r="G24" s="38" t="e">
        <f t="shared" si="2"/>
        <v>#DIV/0!</v>
      </c>
    </row>
    <row r="25" spans="1:7" ht="15.75">
      <c r="A25" s="27" t="s">
        <v>23</v>
      </c>
      <c r="B25" s="35"/>
      <c r="C25" s="36"/>
      <c r="D25" s="37"/>
      <c r="E25" s="36"/>
      <c r="F25" s="37"/>
      <c r="G25" s="38" t="e">
        <f t="shared" si="2"/>
        <v>#DIV/0!</v>
      </c>
    </row>
    <row r="26" spans="1:7" ht="15.75">
      <c r="A26" s="27" t="s">
        <v>12</v>
      </c>
      <c r="B26" s="35"/>
      <c r="C26" s="36"/>
      <c r="D26" s="37"/>
      <c r="E26" s="36"/>
      <c r="F26" s="37"/>
      <c r="G26" s="38" t="e">
        <f t="shared" si="2"/>
        <v>#DIV/0!</v>
      </c>
    </row>
    <row r="27" spans="1:7" ht="15.75">
      <c r="A27" s="32" t="s">
        <v>15</v>
      </c>
      <c r="B27" s="10">
        <f aca="true" t="shared" si="3" ref="B27:G27">SUM(B17:B26)</f>
        <v>0</v>
      </c>
      <c r="C27" s="40">
        <f>SUM(C17:C26)</f>
        <v>0</v>
      </c>
      <c r="D27" s="41">
        <f t="shared" si="3"/>
        <v>0</v>
      </c>
      <c r="E27" s="40">
        <f t="shared" si="3"/>
        <v>0</v>
      </c>
      <c r="F27" s="41">
        <f t="shared" si="3"/>
        <v>0</v>
      </c>
      <c r="G27" s="33" t="e">
        <f t="shared" si="3"/>
        <v>#DIV/0!</v>
      </c>
    </row>
    <row r="28" spans="1:7" ht="15.75">
      <c r="A28" s="3"/>
      <c r="B28" s="4"/>
      <c r="C28" s="3"/>
      <c r="D28" s="4"/>
      <c r="E28" s="3"/>
      <c r="F28" s="4"/>
      <c r="G28" s="3"/>
    </row>
    <row r="29" spans="1:7" ht="15.75">
      <c r="A29" s="147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</row>
    <row r="30" spans="1:7" ht="15.75">
      <c r="A30" s="149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</row>
    <row r="31" spans="1:7" ht="15.75">
      <c r="A31" s="114" t="s">
        <v>97</v>
      </c>
      <c r="B31" s="75"/>
      <c r="C31" s="74"/>
      <c r="D31" s="29"/>
      <c r="E31" s="74"/>
      <c r="F31" s="29"/>
      <c r="G31" s="17"/>
    </row>
    <row r="32" spans="1:7" ht="15.75">
      <c r="A32" s="114" t="s">
        <v>98</v>
      </c>
      <c r="B32" s="15"/>
      <c r="C32" s="74"/>
      <c r="D32" s="66"/>
      <c r="E32" s="74"/>
      <c r="F32" s="66"/>
      <c r="G32" s="17"/>
    </row>
    <row r="33" spans="1:7" ht="15.75">
      <c r="A33" s="114" t="s">
        <v>99</v>
      </c>
      <c r="B33" s="15"/>
      <c r="C33" s="74"/>
      <c r="D33" s="66"/>
      <c r="E33" s="74"/>
      <c r="F33" s="66"/>
      <c r="G33" s="17"/>
    </row>
    <row r="34" spans="1:7" ht="15.75">
      <c r="A34" s="114" t="s">
        <v>100</v>
      </c>
      <c r="B34" s="15"/>
      <c r="C34" s="74"/>
      <c r="D34" s="66"/>
      <c r="E34" s="74"/>
      <c r="F34" s="66"/>
      <c r="G34" s="17"/>
    </row>
    <row r="35" spans="1:7" ht="15.75">
      <c r="A35" s="114" t="s">
        <v>101</v>
      </c>
      <c r="B35" s="15"/>
      <c r="C35" s="74"/>
      <c r="D35" s="66"/>
      <c r="E35" s="74"/>
      <c r="F35" s="66"/>
      <c r="G35" s="17"/>
    </row>
    <row r="36" spans="1:7" ht="15.75">
      <c r="A36" s="114" t="s">
        <v>102</v>
      </c>
      <c r="B36" s="15"/>
      <c r="C36" s="74"/>
      <c r="D36" s="66"/>
      <c r="E36" s="74"/>
      <c r="F36" s="66"/>
      <c r="G36" s="17"/>
    </row>
    <row r="37" spans="1:7" ht="15.75">
      <c r="A37" s="114" t="s">
        <v>103</v>
      </c>
      <c r="B37" s="15"/>
      <c r="C37" s="74"/>
      <c r="D37" s="66"/>
      <c r="E37" s="74"/>
      <c r="F37" s="66"/>
      <c r="G37" s="17"/>
    </row>
    <row r="38" spans="1:7" ht="15.75">
      <c r="A38" s="115" t="s">
        <v>104</v>
      </c>
      <c r="B38" s="76"/>
      <c r="C38" s="74"/>
      <c r="D38" s="69"/>
      <c r="E38" s="74"/>
      <c r="F38" s="69"/>
      <c r="G38" s="17"/>
    </row>
    <row r="39" spans="1:7" ht="15.75">
      <c r="A39" s="115" t="s">
        <v>105</v>
      </c>
      <c r="B39" s="76"/>
      <c r="C39" s="74"/>
      <c r="D39" s="69"/>
      <c r="E39" s="74"/>
      <c r="F39" s="69"/>
      <c r="G39" s="17"/>
    </row>
    <row r="40" spans="1:7" ht="15.75">
      <c r="A40" s="115" t="s">
        <v>106</v>
      </c>
      <c r="B40" s="76"/>
      <c r="C40" s="74"/>
      <c r="D40" s="69"/>
      <c r="E40" s="74"/>
      <c r="F40" s="69"/>
      <c r="G40" s="17"/>
    </row>
    <row r="41" spans="1:7" ht="15.75">
      <c r="A41" s="138" t="s">
        <v>107</v>
      </c>
      <c r="B41" s="76"/>
      <c r="C41" s="74"/>
      <c r="D41" s="69"/>
      <c r="E41" s="74"/>
      <c r="F41" s="69"/>
      <c r="G41" s="17"/>
    </row>
    <row r="42" spans="1:7" ht="15.75">
      <c r="A42" s="116" t="s">
        <v>108</v>
      </c>
      <c r="B42" s="44"/>
      <c r="C42" s="93"/>
      <c r="D42" s="68"/>
      <c r="E42" s="93"/>
      <c r="F42" s="68"/>
      <c r="G42" s="90"/>
    </row>
    <row r="43" spans="1:7" ht="15.75">
      <c r="A43" s="45" t="s">
        <v>15</v>
      </c>
      <c r="B43" s="12">
        <f aca="true" t="shared" si="4" ref="B43:G43">SUM(B31:B42)</f>
        <v>0</v>
      </c>
      <c r="C43" s="118">
        <f t="shared" si="4"/>
        <v>0</v>
      </c>
      <c r="D43" s="12">
        <f t="shared" si="4"/>
        <v>0</v>
      </c>
      <c r="E43" s="81">
        <f t="shared" si="4"/>
        <v>0</v>
      </c>
      <c r="F43" s="12">
        <f t="shared" si="4"/>
        <v>0</v>
      </c>
      <c r="G43" s="118">
        <f t="shared" si="4"/>
        <v>0</v>
      </c>
    </row>
    <row r="44" spans="1:7" ht="15.75">
      <c r="A44" s="130"/>
      <c r="B44" s="131"/>
      <c r="C44" s="132"/>
      <c r="D44" s="131"/>
      <c r="E44" s="133"/>
      <c r="F44" s="131"/>
      <c r="G44" s="132"/>
    </row>
    <row r="46" spans="1:7" ht="15.75">
      <c r="A46" s="142" t="s">
        <v>26</v>
      </c>
      <c r="B46" s="48" t="s">
        <v>2</v>
      </c>
      <c r="C46" s="49"/>
      <c r="D46" s="50" t="s">
        <v>3</v>
      </c>
      <c r="E46" s="49"/>
      <c r="F46" s="50" t="s">
        <v>15</v>
      </c>
      <c r="G46" s="51"/>
    </row>
    <row r="47" spans="1:7" ht="15.75">
      <c r="A47" s="143"/>
      <c r="B47" s="73" t="s">
        <v>5</v>
      </c>
      <c r="C47" s="13" t="s">
        <v>6</v>
      </c>
      <c r="D47" s="73" t="s">
        <v>5</v>
      </c>
      <c r="E47" s="13" t="s">
        <v>6</v>
      </c>
      <c r="F47" s="73" t="s">
        <v>5</v>
      </c>
      <c r="G47" s="13" t="s">
        <v>6</v>
      </c>
    </row>
    <row r="48" spans="1:7" ht="15.75">
      <c r="A48" s="52" t="s">
        <v>77</v>
      </c>
      <c r="B48" s="88"/>
      <c r="C48" s="92"/>
      <c r="D48" s="88"/>
      <c r="E48" s="89"/>
      <c r="F48" s="29"/>
      <c r="G48" s="28"/>
    </row>
    <row r="49" spans="1:7" ht="15.75">
      <c r="A49" s="52" t="s">
        <v>94</v>
      </c>
      <c r="B49" s="64"/>
      <c r="C49" s="74"/>
      <c r="D49" s="64"/>
      <c r="E49" s="17"/>
      <c r="F49" s="66"/>
      <c r="G49" s="65"/>
    </row>
    <row r="50" spans="1:7" ht="15.75">
      <c r="A50" s="52" t="s">
        <v>78</v>
      </c>
      <c r="B50" s="64"/>
      <c r="C50" s="74"/>
      <c r="D50" s="64"/>
      <c r="E50" s="17"/>
      <c r="F50" s="66"/>
      <c r="G50" s="65"/>
    </row>
    <row r="51" spans="1:7" ht="15.75">
      <c r="A51" s="52" t="s">
        <v>93</v>
      </c>
      <c r="B51" s="64"/>
      <c r="C51" s="74"/>
      <c r="D51" s="64"/>
      <c r="E51" s="17"/>
      <c r="F51" s="66"/>
      <c r="G51" s="65"/>
    </row>
    <row r="52" spans="1:7" ht="15.75">
      <c r="A52" s="53" t="s">
        <v>27</v>
      </c>
      <c r="B52" s="63"/>
      <c r="C52" s="93"/>
      <c r="D52" s="63"/>
      <c r="E52" s="90"/>
      <c r="F52" s="31"/>
      <c r="G52" s="30"/>
    </row>
    <row r="53" spans="1:7" ht="15.75">
      <c r="A53" s="61" t="s">
        <v>28</v>
      </c>
      <c r="B53" s="91">
        <f>SUM(B48:B52)</f>
        <v>0</v>
      </c>
      <c r="C53" s="55" t="e">
        <f>ROUND(B53/$B$53*100,1)</f>
        <v>#DIV/0!</v>
      </c>
      <c r="D53" s="91">
        <f>SUM(D48:D52)</f>
        <v>0</v>
      </c>
      <c r="E53" s="55" t="e">
        <f>ROUND(D53/$D$53*100,1)</f>
        <v>#DIV/0!</v>
      </c>
      <c r="F53" s="41">
        <f>SUM(F48:F52)</f>
        <v>0</v>
      </c>
      <c r="G53" s="55" t="e">
        <f>ROUND(F53/$F$53*100,1)</f>
        <v>#DIV/0!</v>
      </c>
    </row>
    <row r="54" spans="1:7" ht="15.75">
      <c r="A54" s="1"/>
      <c r="B54" s="57"/>
      <c r="C54" s="1"/>
      <c r="D54" s="57"/>
      <c r="E54" s="1"/>
      <c r="F54" s="57"/>
      <c r="G54" s="1"/>
    </row>
    <row r="55" spans="1:7" ht="15.75">
      <c r="A55" s="142" t="s">
        <v>29</v>
      </c>
      <c r="B55" s="48" t="s">
        <v>2</v>
      </c>
      <c r="C55" s="49"/>
      <c r="D55" s="50" t="s">
        <v>3</v>
      </c>
      <c r="E55" s="49"/>
      <c r="F55" s="50" t="s">
        <v>15</v>
      </c>
      <c r="G55" s="51"/>
    </row>
    <row r="56" spans="1:7" ht="15.75">
      <c r="A56" s="143"/>
      <c r="B56" s="96" t="s">
        <v>5</v>
      </c>
      <c r="C56" s="13" t="s">
        <v>6</v>
      </c>
      <c r="D56" s="73" t="s">
        <v>5</v>
      </c>
      <c r="E56" s="13" t="s">
        <v>6</v>
      </c>
      <c r="F56" s="73" t="s">
        <v>5</v>
      </c>
      <c r="G56" s="13" t="s">
        <v>6</v>
      </c>
    </row>
    <row r="57" spans="1:7" ht="15.75">
      <c r="A57" s="94" t="s">
        <v>32</v>
      </c>
      <c r="B57" s="67"/>
      <c r="C57" s="89"/>
      <c r="D57" s="67"/>
      <c r="E57" s="28"/>
      <c r="F57" s="67"/>
      <c r="G57" s="28"/>
    </row>
    <row r="58" spans="1:7" ht="15.75">
      <c r="A58" s="95" t="s">
        <v>30</v>
      </c>
      <c r="B58" s="69"/>
      <c r="C58" s="17"/>
      <c r="D58" s="64"/>
      <c r="E58" s="65"/>
      <c r="F58" s="69"/>
      <c r="G58" s="65"/>
    </row>
    <row r="59" spans="1:7" ht="15.75">
      <c r="A59" s="95" t="s">
        <v>70</v>
      </c>
      <c r="B59" s="69"/>
      <c r="C59" s="17"/>
      <c r="D59" s="64"/>
      <c r="E59" s="65"/>
      <c r="F59" s="69"/>
      <c r="G59" s="65"/>
    </row>
    <row r="60" spans="1:7" ht="15.75">
      <c r="A60" s="52" t="s">
        <v>31</v>
      </c>
      <c r="B60" s="68"/>
      <c r="C60" s="90"/>
      <c r="D60" s="63"/>
      <c r="E60" s="30"/>
      <c r="F60" s="68"/>
      <c r="G60" s="30"/>
    </row>
    <row r="61" spans="1:7" ht="15.75">
      <c r="A61" s="61" t="s">
        <v>15</v>
      </c>
      <c r="B61" s="91">
        <f>SUM(B57:B60)</f>
        <v>0</v>
      </c>
      <c r="C61" s="62" t="e">
        <f>ROUND(B61/$B$61*100,1)</f>
        <v>#DIV/0!</v>
      </c>
      <c r="D61" s="54">
        <f>SUM(D57:D60)</f>
        <v>0</v>
      </c>
      <c r="E61" s="62" t="e">
        <f>ROUND(D61/$D$61*100,1)</f>
        <v>#DIV/0!</v>
      </c>
      <c r="F61" s="54">
        <f>SUM(F57:F60)</f>
        <v>0</v>
      </c>
      <c r="G61" s="62" t="e">
        <f>ROUND(F61/$F$61*100,1)</f>
        <v>#DIV/0!</v>
      </c>
    </row>
  </sheetData>
  <mergeCells count="8">
    <mergeCell ref="A1:G1"/>
    <mergeCell ref="A2:G2"/>
    <mergeCell ref="A3:G3"/>
    <mergeCell ref="A5:A6"/>
    <mergeCell ref="A15:A16"/>
    <mergeCell ref="A29:A30"/>
    <mergeCell ref="A46:A47"/>
    <mergeCell ref="A55:A5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Mátyás Tibor Attila</dc:creator>
  <cp:keywords/>
  <dc:description/>
  <cp:lastModifiedBy>Rendszergazda</cp:lastModifiedBy>
  <cp:lastPrinted>2014-04-01T06:52:18Z</cp:lastPrinted>
  <dcterms:created xsi:type="dcterms:W3CDTF">2007-10-04T13:52:25Z</dcterms:created>
  <dcterms:modified xsi:type="dcterms:W3CDTF">2015-10-05T11:56:35Z</dcterms:modified>
  <cp:category/>
  <cp:version/>
  <cp:contentType/>
  <cp:contentStatus/>
</cp:coreProperties>
</file>